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600" activeTab="0"/>
  </bookViews>
  <sheets>
    <sheet name="Foglio1" sheetId="1" r:id="rId1"/>
    <sheet name="Foglio2" sheetId="2" r:id="rId2"/>
  </sheets>
  <definedNames>
    <definedName name="AreaDati">'Foglio1'!$B$5:$G$15</definedName>
    <definedName name="BaseDati">'Foglio1'!$E$5:$G$5</definedName>
    <definedName name="campioni">'Foglio2'!$H$9</definedName>
    <definedName name="cancella">'Foglio1'!$B$6:$G$15</definedName>
    <definedName name="dix">'Foglio2'!$A$13:$A$22</definedName>
    <definedName name="due">'Foglio2'!$H$13</definedName>
    <definedName name="enne">'Foglio2'!$H$14</definedName>
    <definedName name="ennemeno">'Foglio2'!$H$15</definedName>
    <definedName name="esito">'Foglio1'!$D$22:$D$24</definedName>
    <definedName name="espidue">'Foglio1'!$C$6</definedName>
    <definedName name="espitre">'Foglio1'!$D$6</definedName>
    <definedName name="espiuno">'Foglio1'!$B$6</definedName>
    <definedName name="grammi">'Foglio1'!$B$6:$F$15</definedName>
    <definedName name="inizio">'Foglio1'!$B$5</definedName>
    <definedName name="mediafinale">'Foglio2'!$G$24</definedName>
    <definedName name="percento">'Foglio1'!$G$6:$G$15</definedName>
    <definedName name="provv">'Foglio2'!$A$23</definedName>
    <definedName name="riepilogo">'Foglio1'!$D$22:$D$24</definedName>
    <definedName name="rismax">'Foglio1'!$D$23</definedName>
    <definedName name="rismin">'Foglio1'!$D$22</definedName>
    <definedName name="risumid">'Foglio1'!$D$24</definedName>
    <definedName name="scartomax">'Foglio2'!$H$3</definedName>
    <definedName name="scartomin">'Foglio2'!$H$2</definedName>
    <definedName name="tre">'Foglio2'!$H$16</definedName>
    <definedName name="uno">'Foglio2'!$H$12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B5" authorId="0">
      <text>
        <r>
          <rPr>
            <b/>
            <sz val="8"/>
            <rFont val="Tahoma"/>
            <family val="0"/>
          </rPr>
          <t>Docente:</t>
        </r>
        <r>
          <rPr>
            <sz val="8"/>
            <rFont val="Tahoma"/>
            <family val="0"/>
          </rPr>
          <t xml:space="preserve">
Pesafiltri vuoto</t>
        </r>
      </text>
    </comment>
    <comment ref="C5" authorId="0">
      <text>
        <r>
          <rPr>
            <b/>
            <sz val="8"/>
            <rFont val="Tahoma"/>
            <family val="0"/>
          </rPr>
          <t>docente:</t>
        </r>
        <r>
          <rPr>
            <sz val="8"/>
            <rFont val="Tahoma"/>
            <family val="0"/>
          </rPr>
          <t xml:space="preserve">
Pesafiltri con farina</t>
        </r>
      </text>
    </comment>
    <comment ref="D5" authorId="0">
      <text>
        <r>
          <rPr>
            <b/>
            <sz val="8"/>
            <rFont val="Tahoma"/>
            <family val="0"/>
          </rPr>
          <t>docente:</t>
        </r>
        <r>
          <rPr>
            <sz val="8"/>
            <rFont val="Tahoma"/>
            <family val="0"/>
          </rPr>
          <t xml:space="preserve">
Pesafiltri con farina essiccata</t>
        </r>
      </text>
    </comment>
    <comment ref="E5" authorId="0">
      <text>
        <r>
          <rPr>
            <b/>
            <sz val="8"/>
            <rFont val="Tahoma"/>
            <family val="0"/>
          </rPr>
          <t>docente:</t>
        </r>
        <r>
          <rPr>
            <sz val="8"/>
            <rFont val="Tahoma"/>
            <family val="0"/>
          </rPr>
          <t xml:space="preserve">
10,0000 g più o meno 2 g
(quindi nell'intervallo tra
8 e 12 g)</t>
        </r>
      </text>
    </comment>
  </commentList>
</comments>
</file>

<file path=xl/sharedStrings.xml><?xml version="1.0" encoding="utf-8"?>
<sst xmlns="http://schemas.openxmlformats.org/spreadsheetml/2006/main" count="44" uniqueCount="44">
  <si>
    <t>n</t>
  </si>
  <si>
    <t>alfa=0,05</t>
  </si>
  <si>
    <t>alfa=0,01</t>
  </si>
  <si>
    <t>pesata 1</t>
  </si>
  <si>
    <t>pesata 2</t>
  </si>
  <si>
    <t>pesata 3</t>
  </si>
  <si>
    <t>acqua</t>
  </si>
  <si>
    <t>farina</t>
  </si>
  <si>
    <t>% umidità</t>
  </si>
  <si>
    <t>numero campioni</t>
  </si>
  <si>
    <t>campioni</t>
  </si>
  <si>
    <t>h tab</t>
  </si>
  <si>
    <t>x1</t>
  </si>
  <si>
    <t>x2</t>
  </si>
  <si>
    <t>xn</t>
  </si>
  <si>
    <t>x(n-1)</t>
  </si>
  <si>
    <t>min</t>
  </si>
  <si>
    <t>min7</t>
  </si>
  <si>
    <t>min10</t>
  </si>
  <si>
    <t>max7</t>
  </si>
  <si>
    <t>max10</t>
  </si>
  <si>
    <t>max10bis</t>
  </si>
  <si>
    <t>x3</t>
  </si>
  <si>
    <t>max7bis</t>
  </si>
  <si>
    <t>confronta minimo</t>
  </si>
  <si>
    <t>confronta massimo</t>
  </si>
  <si>
    <t>h tab minus</t>
  </si>
  <si>
    <t>valore da scartare (min)</t>
  </si>
  <si>
    <t>valore da scartare (max)</t>
  </si>
  <si>
    <t>media 1</t>
  </si>
  <si>
    <t>media 2</t>
  </si>
  <si>
    <t>media 3</t>
  </si>
  <si>
    <t>media 4</t>
  </si>
  <si>
    <t>max</t>
  </si>
  <si>
    <t>min e max</t>
  </si>
  <si>
    <t>valore da scartare(minimo)</t>
  </si>
  <si>
    <t>valore da scartare(massimo)</t>
  </si>
  <si>
    <t>Umidità media %</t>
  </si>
  <si>
    <t>%</t>
  </si>
  <si>
    <t>LABORATORIO MERCEOLOGICO</t>
  </si>
  <si>
    <t>Determinazione della percentuale di umidità di un campione di farina</t>
  </si>
  <si>
    <t>risultato</t>
  </si>
  <si>
    <t>Elaborazione dati</t>
  </si>
  <si>
    <t>COMMENTO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</si>
</sst>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dd/mm/yyyy"/>
    <numFmt numFmtId="166" formatCode="0.0000"/>
    <numFmt numFmtId="167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sz val="20"/>
      <color indexed="9"/>
      <name val="Abadi MT Condensed Light"/>
      <family val="2"/>
    </font>
    <font>
      <sz val="14"/>
      <color indexed="9"/>
      <name val="Abadi MT Condensed Light"/>
      <family val="2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2" borderId="0" xfId="0" applyFill="1" applyAlignment="1">
      <alignment horizontal="righ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9" fontId="1" fillId="2" borderId="0" xfId="17" applyFont="1" applyFill="1" applyAlignment="1">
      <alignment/>
    </xf>
    <xf numFmtId="0" fontId="4" fillId="4" borderId="6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6" xfId="0" applyFill="1" applyBorder="1" applyAlignment="1">
      <alignment/>
    </xf>
    <xf numFmtId="164" fontId="0" fillId="0" borderId="6" xfId="0" applyNumberFormat="1" applyFill="1" applyBorder="1" applyAlignment="1">
      <alignment/>
    </xf>
    <xf numFmtId="0" fontId="4" fillId="4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/>
    </xf>
    <xf numFmtId="0" fontId="4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dispersione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Foglio1!$F$5</c:f>
              <c:strCache>
                <c:ptCount val="1"/>
                <c:pt idx="0">
                  <c:v>acqua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Foglio1!$E$6:$E$15</c:f>
              <c:numCache/>
            </c:numRef>
          </c:xVal>
          <c:yVal>
            <c:numRef>
              <c:f>Foglio1!$F$6:$F$15</c:f>
              <c:numCache/>
            </c:numRef>
          </c:yVal>
          <c:smooth val="0"/>
        </c:ser>
        <c:axId val="30709811"/>
        <c:axId val="7952844"/>
      </c:scatterChart>
      <c:valAx>
        <c:axId val="30709811"/>
        <c:scaling>
          <c:orientation val="minMax"/>
          <c:max val="14"/>
          <c:min val="6"/>
        </c:scaling>
        <c:axPos val="b"/>
        <c:delete val="0"/>
        <c:numFmt formatCode="0.0" sourceLinked="0"/>
        <c:majorTickMark val="out"/>
        <c:minorTickMark val="none"/>
        <c:tickLblPos val="nextTo"/>
        <c:crossAx val="7952844"/>
        <c:crosses val="autoZero"/>
        <c:crossBetween val="midCat"/>
        <c:dispUnits/>
      </c:valAx>
      <c:valAx>
        <c:axId val="7952844"/>
        <c:scaling>
          <c:orientation val="minMax"/>
          <c:max val="5"/>
        </c:scaling>
        <c:axPos val="l"/>
        <c:delete val="0"/>
        <c:numFmt formatCode="0.0" sourceLinked="0"/>
        <c:majorTickMark val="out"/>
        <c:minorTickMark val="none"/>
        <c:tickLblPos val="nextTo"/>
        <c:crossAx val="3070981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003366"/>
          </a:solidFill>
        </a:ln>
      </c:spPr>
    </c:plotArea>
    <c:plotVisOnly val="1"/>
    <c:dispBlanksAs val="gap"/>
    <c:showDLblsOverMax val="0"/>
  </c:chart>
  <c:spPr>
    <a:ln w="12700">
      <a:solidFill>
        <a:srgbClr val="FF9900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152400</xdr:rowOff>
    </xdr:from>
    <xdr:to>
      <xdr:col>2</xdr:col>
      <xdr:colOff>447675</xdr:colOff>
      <xdr:row>17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479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15</xdr:row>
      <xdr:rowOff>152400</xdr:rowOff>
    </xdr:from>
    <xdr:to>
      <xdr:col>4</xdr:col>
      <xdr:colOff>209550</xdr:colOff>
      <xdr:row>17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647950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</xdr:row>
      <xdr:rowOff>180975</xdr:rowOff>
    </xdr:from>
    <xdr:to>
      <xdr:col>13</xdr:col>
      <xdr:colOff>66675</xdr:colOff>
      <xdr:row>15</xdr:row>
      <xdr:rowOff>28575</xdr:rowOff>
    </xdr:to>
    <xdr:graphicFrame>
      <xdr:nvGraphicFramePr>
        <xdr:cNvPr id="3" name="Chart 3"/>
        <xdr:cNvGraphicFramePr/>
      </xdr:nvGraphicFramePr>
      <xdr:xfrm>
        <a:off x="4676775" y="504825"/>
        <a:ext cx="36099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257175</xdr:colOff>
      <xdr:row>15</xdr:row>
      <xdr:rowOff>142875</xdr:rowOff>
    </xdr:from>
    <xdr:to>
      <xdr:col>6</xdr:col>
      <xdr:colOff>28575</xdr:colOff>
      <xdr:row>17</xdr:row>
      <xdr:rowOff>104775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263842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15</xdr:row>
      <xdr:rowOff>133350</xdr:rowOff>
    </xdr:from>
    <xdr:to>
      <xdr:col>7</xdr:col>
      <xdr:colOff>609600</xdr:colOff>
      <xdr:row>17</xdr:row>
      <xdr:rowOff>95250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2628900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133350</xdr:rowOff>
    </xdr:from>
    <xdr:to>
      <xdr:col>10</xdr:col>
      <xdr:colOff>57150</xdr:colOff>
      <xdr:row>17</xdr:row>
      <xdr:rowOff>104775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48275" y="2628900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18</xdr:row>
      <xdr:rowOff>133350</xdr:rowOff>
    </xdr:from>
    <xdr:to>
      <xdr:col>8</xdr:col>
      <xdr:colOff>561975</xdr:colOff>
      <xdr:row>20</xdr:row>
      <xdr:rowOff>152400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05300" y="3114675"/>
          <a:ext cx="1428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7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00390625" style="1" customWidth="1"/>
    <col min="2" max="7" width="10.7109375" style="1" customWidth="1"/>
    <col min="8" max="8" width="9.28125" style="1" customWidth="1"/>
    <col min="9" max="16384" width="9.140625" style="1" customWidth="1"/>
  </cols>
  <sheetData>
    <row r="1" spans="2:7" ht="12.75">
      <c r="B1" s="32" t="s">
        <v>39</v>
      </c>
      <c r="C1" s="32"/>
      <c r="D1" s="32"/>
      <c r="E1" s="32"/>
      <c r="F1" s="32"/>
      <c r="G1" s="32"/>
    </row>
    <row r="2" spans="2:7" ht="12.75">
      <c r="B2" s="32"/>
      <c r="C2" s="32"/>
      <c r="D2" s="32"/>
      <c r="E2" s="32"/>
      <c r="F2" s="32"/>
      <c r="G2" s="32"/>
    </row>
    <row r="3" spans="2:7" ht="18">
      <c r="B3" s="33" t="s">
        <v>40</v>
      </c>
      <c r="C3" s="33"/>
      <c r="D3" s="33"/>
      <c r="E3" s="33"/>
      <c r="F3" s="33"/>
      <c r="G3" s="33"/>
    </row>
    <row r="4" spans="2:7" ht="12.75">
      <c r="B4" s="36"/>
      <c r="C4" s="36"/>
      <c r="D4" s="36"/>
      <c r="E4" s="36"/>
      <c r="F4" s="36"/>
      <c r="G4" s="36"/>
    </row>
    <row r="5" spans="2:7" ht="12.75">
      <c r="B5" s="29" t="s">
        <v>3</v>
      </c>
      <c r="C5" s="30" t="s">
        <v>4</v>
      </c>
      <c r="D5" s="30" t="s">
        <v>5</v>
      </c>
      <c r="E5" s="30" t="s">
        <v>7</v>
      </c>
      <c r="F5" s="30" t="s">
        <v>6</v>
      </c>
      <c r="G5" s="31" t="s">
        <v>8</v>
      </c>
    </row>
    <row r="6" spans="2:7" ht="12.75">
      <c r="B6" s="3"/>
      <c r="C6" s="4"/>
      <c r="D6" s="4"/>
      <c r="E6" s="4"/>
      <c r="F6" s="4"/>
      <c r="G6" s="5"/>
    </row>
    <row r="7" spans="2:7" ht="12.75">
      <c r="B7" s="3"/>
      <c r="C7" s="4"/>
      <c r="D7" s="4"/>
      <c r="E7" s="4"/>
      <c r="F7" s="4"/>
      <c r="G7" s="5"/>
    </row>
    <row r="8" spans="2:7" ht="12.75">
      <c r="B8" s="3"/>
      <c r="C8" s="4"/>
      <c r="D8" s="4"/>
      <c r="E8" s="4"/>
      <c r="F8" s="4"/>
      <c r="G8" s="5"/>
    </row>
    <row r="9" spans="2:7" ht="12.75">
      <c r="B9" s="3"/>
      <c r="C9" s="4"/>
      <c r="D9" s="4"/>
      <c r="E9" s="4"/>
      <c r="F9" s="4"/>
      <c r="G9" s="5"/>
    </row>
    <row r="10" spans="2:7" ht="12.75">
      <c r="B10" s="3"/>
      <c r="C10" s="4"/>
      <c r="D10" s="4"/>
      <c r="E10" s="4"/>
      <c r="F10" s="4"/>
      <c r="G10" s="5"/>
    </row>
    <row r="11" spans="2:7" ht="12.75">
      <c r="B11" s="3"/>
      <c r="C11" s="4"/>
      <c r="D11" s="4"/>
      <c r="E11" s="4"/>
      <c r="F11" s="4"/>
      <c r="G11" s="5"/>
    </row>
    <row r="12" spans="2:7" ht="12.75">
      <c r="B12" s="3"/>
      <c r="C12" s="4"/>
      <c r="D12" s="4"/>
      <c r="E12" s="4"/>
      <c r="F12" s="4"/>
      <c r="G12" s="5"/>
    </row>
    <row r="13" spans="2:7" ht="12.75">
      <c r="B13" s="3"/>
      <c r="C13" s="4"/>
      <c r="D13" s="4"/>
      <c r="E13" s="4"/>
      <c r="F13" s="4"/>
      <c r="G13" s="5"/>
    </row>
    <row r="14" spans="2:7" ht="12.75">
      <c r="B14" s="3"/>
      <c r="C14" s="4"/>
      <c r="D14" s="4"/>
      <c r="E14" s="4"/>
      <c r="F14" s="4"/>
      <c r="G14" s="5"/>
    </row>
    <row r="15" spans="2:7" ht="12.75">
      <c r="B15" s="8"/>
      <c r="C15" s="6"/>
      <c r="D15" s="6"/>
      <c r="E15" s="6"/>
      <c r="F15" s="6"/>
      <c r="G15" s="7"/>
    </row>
    <row r="16" ht="12.75"/>
    <row r="17" ht="12.75"/>
    <row r="18" ht="12.75"/>
    <row r="19" ht="12.75"/>
    <row r="20" spans="1:4" ht="12.75">
      <c r="A20" s="10"/>
      <c r="B20" s="11" t="s">
        <v>9</v>
      </c>
      <c r="C20" s="10"/>
      <c r="D20" s="2">
        <f>COUNT(percento)</f>
        <v>0</v>
      </c>
    </row>
    <row r="21" ht="12.75">
      <c r="C21" s="9"/>
    </row>
    <row r="22" spans="1:4" ht="12.75">
      <c r="A22" s="10"/>
      <c r="B22" s="10"/>
      <c r="C22" s="27" t="s">
        <v>35</v>
      </c>
      <c r="D22"/>
    </row>
    <row r="23" spans="1:11" ht="12.75">
      <c r="A23" s="10"/>
      <c r="B23" s="10"/>
      <c r="C23" s="27" t="s">
        <v>36</v>
      </c>
      <c r="D23"/>
      <c r="F23" s="35" t="s">
        <v>43</v>
      </c>
      <c r="G23" s="35"/>
      <c r="H23" s="35"/>
      <c r="I23" s="35"/>
      <c r="J23" s="35"/>
      <c r="K23" s="35"/>
    </row>
    <row r="24" spans="1:11" ht="15.75">
      <c r="A24" s="10"/>
      <c r="B24" s="10"/>
      <c r="C24" s="28" t="s">
        <v>37</v>
      </c>
      <c r="D24"/>
      <c r="E24" s="13" t="s">
        <v>38</v>
      </c>
      <c r="F24" s="34">
        <f>IF(risumid="","",IF(risumid&lt;14.5,"Il valore rientra nei parametri fissati dalla L. 580/67",IF(risumid&gt;15.5,"Il valore non rientra nei parametri fissati dalla L. 580/67","Il valore rientra nei parametri legali ma va dichiarato in etichetta")))</f>
      </c>
      <c r="G24" s="34"/>
      <c r="H24" s="34"/>
      <c r="I24" s="34"/>
      <c r="J24" s="34"/>
      <c r="K24" s="34"/>
    </row>
    <row r="25" ht="12.75">
      <c r="C25" s="9"/>
    </row>
    <row r="26" ht="12.75">
      <c r="C26" s="9"/>
    </row>
    <row r="27" ht="12.75">
      <c r="C27" s="9"/>
    </row>
  </sheetData>
  <mergeCells count="5">
    <mergeCell ref="B1:G2"/>
    <mergeCell ref="B3:G3"/>
    <mergeCell ref="F24:K24"/>
    <mergeCell ref="F23:K23"/>
    <mergeCell ref="B4:G4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24"/>
  <sheetViews>
    <sheetView workbookViewId="0" topLeftCell="A1">
      <selection activeCell="A13" sqref="A13:A22"/>
    </sheetView>
  </sheetViews>
  <sheetFormatPr defaultColWidth="9.140625" defaultRowHeight="12.75"/>
  <cols>
    <col min="1" max="16384" width="9.140625" style="15" customWidth="1"/>
  </cols>
  <sheetData>
    <row r="1" spans="1:3" s="25" customFormat="1" ht="12.75">
      <c r="A1" s="26" t="s">
        <v>42</v>
      </c>
      <c r="B1" s="10"/>
      <c r="C1" s="10"/>
    </row>
    <row r="2" spans="1:11" ht="12.75">
      <c r="A2" s="14" t="s">
        <v>0</v>
      </c>
      <c r="B2" s="14" t="s">
        <v>1</v>
      </c>
      <c r="C2" s="14" t="s">
        <v>2</v>
      </c>
      <c r="E2" s="21"/>
      <c r="F2" s="21"/>
      <c r="G2" s="22" t="s">
        <v>27</v>
      </c>
      <c r="H2" s="2">
        <f>IF(H21="tieni","no",uno)</f>
        <v>11</v>
      </c>
      <c r="I2" s="21"/>
      <c r="J2" s="21"/>
      <c r="K2" s="2"/>
    </row>
    <row r="3" spans="1:11" ht="12.75">
      <c r="A3" s="16">
        <v>3</v>
      </c>
      <c r="B3" s="17">
        <v>0.941</v>
      </c>
      <c r="C3" s="17">
        <v>0.988</v>
      </c>
      <c r="E3" s="21"/>
      <c r="F3" s="21"/>
      <c r="G3" s="22" t="s">
        <v>28</v>
      </c>
      <c r="H3" s="2" t="str">
        <f>IF(H22="tieni","no",enne)</f>
        <v>no</v>
      </c>
      <c r="I3" s="21"/>
      <c r="J3" s="21"/>
      <c r="K3" s="2"/>
    </row>
    <row r="4" spans="1:11" ht="12.75">
      <c r="A4" s="16">
        <v>4</v>
      </c>
      <c r="B4" s="17">
        <v>0.765</v>
      </c>
      <c r="C4" s="17">
        <v>0.899</v>
      </c>
      <c r="E4" s="21"/>
      <c r="F4" s="21"/>
      <c r="G4" s="21" t="s">
        <v>29</v>
      </c>
      <c r="H4" s="2">
        <f>AVERAGE(dix)</f>
        <v>15.5</v>
      </c>
      <c r="I4" s="21"/>
      <c r="J4" s="21"/>
      <c r="K4" s="2"/>
    </row>
    <row r="5" spans="1:11" ht="12.75">
      <c r="A5" s="16">
        <v>5</v>
      </c>
      <c r="B5" s="17">
        <v>0.642</v>
      </c>
      <c r="C5" s="17">
        <v>0.78</v>
      </c>
      <c r="E5" s="21"/>
      <c r="F5" s="21"/>
      <c r="G5" s="21" t="s">
        <v>30</v>
      </c>
      <c r="H5" s="2">
        <f>(SUM(dix)-uno)/(campioni-1)</f>
        <v>16</v>
      </c>
      <c r="I5" s="21" t="s">
        <v>16</v>
      </c>
      <c r="J5" s="21"/>
      <c r="K5" s="2"/>
    </row>
    <row r="6" spans="1:11" ht="12.75">
      <c r="A6" s="16">
        <v>6</v>
      </c>
      <c r="B6" s="17">
        <v>0.56</v>
      </c>
      <c r="C6" s="17">
        <v>0.698</v>
      </c>
      <c r="E6" s="21"/>
      <c r="F6" s="21"/>
      <c r="G6" s="21" t="s">
        <v>31</v>
      </c>
      <c r="H6" s="2">
        <f>(SUM(dix)-enne)/(campioni-1)</f>
        <v>15.333333333333334</v>
      </c>
      <c r="I6" s="21" t="s">
        <v>33</v>
      </c>
      <c r="J6" s="21"/>
      <c r="K6" s="2"/>
    </row>
    <row r="7" spans="1:11" ht="12.75">
      <c r="A7" s="16">
        <v>7</v>
      </c>
      <c r="B7" s="17">
        <v>0.507</v>
      </c>
      <c r="C7" s="17">
        <v>0.637</v>
      </c>
      <c r="E7" s="21"/>
      <c r="F7" s="21"/>
      <c r="G7" s="21" t="s">
        <v>32</v>
      </c>
      <c r="H7" s="2">
        <f>(SUM(dix)-uno-enne)/(campioni-2)</f>
        <v>15.875</v>
      </c>
      <c r="I7" s="21" t="s">
        <v>34</v>
      </c>
      <c r="J7" s="21"/>
      <c r="K7" s="2"/>
    </row>
    <row r="8" spans="1:11" ht="12.75">
      <c r="A8" s="16">
        <v>8</v>
      </c>
      <c r="B8" s="17">
        <v>0.554</v>
      </c>
      <c r="C8" s="17">
        <v>0.683</v>
      </c>
      <c r="E8" s="21"/>
      <c r="F8" s="21"/>
      <c r="G8" s="21"/>
      <c r="H8" s="2"/>
      <c r="I8" s="21"/>
      <c r="J8" s="21"/>
      <c r="K8" s="2"/>
    </row>
    <row r="9" spans="1:11" ht="12.75">
      <c r="A9" s="16">
        <v>9</v>
      </c>
      <c r="B9" s="17">
        <v>0.512</v>
      </c>
      <c r="C9" s="17">
        <v>0.635</v>
      </c>
      <c r="E9" s="21"/>
      <c r="F9" s="21"/>
      <c r="G9" s="21" t="s">
        <v>10</v>
      </c>
      <c r="H9" s="2">
        <f>COUNT(dix)</f>
        <v>10</v>
      </c>
      <c r="I9" s="21"/>
      <c r="J9" s="21"/>
      <c r="K9" s="2"/>
    </row>
    <row r="10" spans="1:11" ht="12.75">
      <c r="A10" s="16">
        <v>10</v>
      </c>
      <c r="B10" s="17">
        <v>0.477</v>
      </c>
      <c r="C10" s="17">
        <v>0.597</v>
      </c>
      <c r="E10" s="21"/>
      <c r="F10" s="21"/>
      <c r="G10" s="21" t="s">
        <v>11</v>
      </c>
      <c r="H10" s="2">
        <f>VLOOKUP(campioni,A2:C10,2)</f>
        <v>0.477</v>
      </c>
      <c r="I10" s="21"/>
      <c r="J10" s="21"/>
      <c r="K10" s="2"/>
    </row>
    <row r="11" spans="5:11" ht="12.75">
      <c r="E11" s="21"/>
      <c r="F11" s="21"/>
      <c r="G11" s="22" t="s">
        <v>26</v>
      </c>
      <c r="H11" s="2">
        <f>VLOOKUP(campioni-1,A2:C10,2)</f>
        <v>0.512</v>
      </c>
      <c r="I11" s="21"/>
      <c r="J11" s="21"/>
      <c r="K11" s="2"/>
    </row>
    <row r="12" spans="5:11" ht="12.75">
      <c r="E12" s="21"/>
      <c r="F12" s="21"/>
      <c r="G12" s="23" t="s">
        <v>12</v>
      </c>
      <c r="H12" s="19">
        <f>INDEX(dix,1,1)</f>
        <v>11</v>
      </c>
      <c r="I12" s="21"/>
      <c r="J12" s="21"/>
      <c r="K12" s="2"/>
    </row>
    <row r="13" spans="1:11" ht="12.75">
      <c r="A13" s="12">
        <v>11</v>
      </c>
      <c r="E13" s="21"/>
      <c r="F13" s="21"/>
      <c r="G13" s="23" t="s">
        <v>13</v>
      </c>
      <c r="H13" s="19">
        <f>INDEX(dix,2,1)</f>
        <v>15</v>
      </c>
      <c r="I13" s="21"/>
      <c r="J13" s="21"/>
      <c r="K13" s="2"/>
    </row>
    <row r="14" spans="1:11" ht="12.75">
      <c r="A14" s="12">
        <v>15</v>
      </c>
      <c r="E14" s="21"/>
      <c r="F14" s="21"/>
      <c r="G14" s="23" t="s">
        <v>14</v>
      </c>
      <c r="H14" s="19">
        <f>INDEX(dix,campioni,1)</f>
        <v>17</v>
      </c>
      <c r="I14" s="21"/>
      <c r="J14" s="21"/>
      <c r="K14" s="2"/>
    </row>
    <row r="15" spans="1:11" ht="12.75">
      <c r="A15" s="12">
        <v>15</v>
      </c>
      <c r="E15" s="21"/>
      <c r="F15" s="21"/>
      <c r="G15" s="23" t="s">
        <v>15</v>
      </c>
      <c r="H15" s="19">
        <f>INDEX(dix,campioni-1,1)</f>
        <v>17</v>
      </c>
      <c r="I15" s="21"/>
      <c r="J15" s="21"/>
      <c r="K15" s="2"/>
    </row>
    <row r="16" spans="1:11" ht="12.75">
      <c r="A16" s="12">
        <v>15</v>
      </c>
      <c r="E16" s="21"/>
      <c r="F16" s="21"/>
      <c r="G16" s="23" t="s">
        <v>22</v>
      </c>
      <c r="H16" s="19">
        <f>INDEX(dix,3,1)</f>
        <v>15</v>
      </c>
      <c r="I16" s="21"/>
      <c r="J16" s="21"/>
      <c r="K16" s="2"/>
    </row>
    <row r="17" spans="1:11" ht="12.75">
      <c r="A17" s="12">
        <v>16</v>
      </c>
      <c r="E17" s="21"/>
      <c r="F17" s="21"/>
      <c r="G17" s="23" t="s">
        <v>17</v>
      </c>
      <c r="H17" s="20">
        <f>(due-uno)/(enne-uno)</f>
        <v>0.6666666666666666</v>
      </c>
      <c r="I17" s="21"/>
      <c r="J17" s="21" t="s">
        <v>18</v>
      </c>
      <c r="K17" s="20">
        <f>(due-uno)/(ennemeno-uno)</f>
        <v>0.6666666666666666</v>
      </c>
    </row>
    <row r="18" spans="1:11" ht="12.75">
      <c r="A18" s="12">
        <v>16</v>
      </c>
      <c r="E18" s="21"/>
      <c r="F18" s="21"/>
      <c r="G18" s="23" t="s">
        <v>19</v>
      </c>
      <c r="H18" s="20">
        <f>(ennemeno-enne)/(uno-enne)</f>
        <v>0</v>
      </c>
      <c r="I18" s="21"/>
      <c r="J18" s="21" t="s">
        <v>20</v>
      </c>
      <c r="K18" s="20">
        <f>(ennemeno-enne)/(due-enne)</f>
        <v>0</v>
      </c>
    </row>
    <row r="19" spans="1:11" ht="12.75">
      <c r="A19" s="12">
        <v>16</v>
      </c>
      <c r="E19" s="21"/>
      <c r="F19" s="21"/>
      <c r="G19" s="23" t="s">
        <v>23</v>
      </c>
      <c r="H19" s="20">
        <f>(ennemeno-enne)/(due-enne)</f>
        <v>0</v>
      </c>
      <c r="I19" s="21"/>
      <c r="J19" s="21" t="s">
        <v>21</v>
      </c>
      <c r="K19" s="20">
        <f>(ennemeno-enne)/(tre-enne)</f>
        <v>0</v>
      </c>
    </row>
    <row r="20" spans="1:11" ht="12.75">
      <c r="A20" s="12">
        <v>17</v>
      </c>
      <c r="E20" s="21"/>
      <c r="F20" s="21"/>
      <c r="G20" s="21"/>
      <c r="H20" s="2"/>
      <c r="I20" s="21"/>
      <c r="J20" s="21"/>
      <c r="K20" s="2"/>
    </row>
    <row r="21" spans="1:11" ht="12.75">
      <c r="A21" s="12">
        <v>17</v>
      </c>
      <c r="E21" s="21"/>
      <c r="F21" s="21"/>
      <c r="G21" s="23" t="s">
        <v>24</v>
      </c>
      <c r="H21" s="2" t="str">
        <f>IF(H17&lt;H10,"tieni","scarta")</f>
        <v>scarta</v>
      </c>
      <c r="I21" s="21"/>
      <c r="J21" s="21"/>
      <c r="K21" s="2" t="str">
        <f>IF(K17&lt;H10,"tieni","scarta")</f>
        <v>scarta</v>
      </c>
    </row>
    <row r="22" spans="1:11" ht="12.75">
      <c r="A22" s="12">
        <v>17</v>
      </c>
      <c r="E22" s="21"/>
      <c r="F22" s="21"/>
      <c r="G22" s="23" t="s">
        <v>25</v>
      </c>
      <c r="H22" s="2" t="str">
        <f>IF(H21="tieni",IF(H18&lt;H10,"tieni","scarta"),IF(H18&lt;H11,"tieni","scarta"))</f>
        <v>tieni</v>
      </c>
      <c r="I22" s="21"/>
      <c r="J22" s="21"/>
      <c r="K22" s="2" t="str">
        <f>IF(K21="tieni",IF(K18&lt;H10,"tieni","scarta"),IF(K18&lt;H11,"tieni","scarta"))</f>
        <v>tieni</v>
      </c>
    </row>
    <row r="23" ht="12.75">
      <c r="A23" s="24">
        <f>AVERAGEA(dix)</f>
        <v>15.5</v>
      </c>
    </row>
    <row r="24" spans="6:7" ht="12.75">
      <c r="F24" s="18" t="s">
        <v>41</v>
      </c>
      <c r="G24" s="2">
        <f>IF(AND(H21="tieni",H22="tieni"),H4,IF(AND(H21="scarta",H22="tieni"),H5,IF(AND(H21="tieni",H22="scarta"),H6,H7)))</f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2002-12-13T20:24:21Z</dcterms:created>
  <dcterms:modified xsi:type="dcterms:W3CDTF">2002-12-14T22:18:53Z</dcterms:modified>
  <cp:category/>
  <cp:version/>
  <cp:contentType/>
  <cp:contentStatus/>
</cp:coreProperties>
</file>