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4" windowWidth="8040" windowHeight="4536" activeTab="0"/>
  </bookViews>
  <sheets>
    <sheet name="classe1" sheetId="1" r:id="rId1"/>
    <sheet name="classe2" sheetId="2" r:id="rId2"/>
    <sheet name="stampe" sheetId="3" r:id="rId3"/>
    <sheet name="dati" sheetId="4" r:id="rId4"/>
  </sheets>
  <definedNames>
    <definedName name="alunni1">'classe1'!$A$9:$C$31</definedName>
    <definedName name="anno_scol">'dati'!$A$6</definedName>
    <definedName name="_xlnm.Print_Area" localSheetId="2">'stampe'!$A$1:$E$36</definedName>
    <definedName name="classe1">'classe1'!$L$4</definedName>
    <definedName name="classe2">'classe2'!$L$4</definedName>
    <definedName name="classi">'dati'!$D$3:$D$8</definedName>
    <definedName name="CRITERIA" localSheetId="1">'classe2'!#REF!</definedName>
    <definedName name="docente">'dati'!$A$3</definedName>
    <definedName name="docente1">'classe1'!$K$5</definedName>
    <definedName name="elenco4B" localSheetId="1">'classe2'!#REF!</definedName>
    <definedName name="EXTRACT" localSheetId="1">'classe2'!#REF!</definedName>
    <definedName name="materia1">'classe1'!$D$4</definedName>
    <definedName name="materia2">'classe2'!$D$4</definedName>
    <definedName name="materie">'dati'!$F$3:$F$5</definedName>
    <definedName name="quadrim_1">'classe1'!$B$5</definedName>
    <definedName name="quadrim_2">'classe1'!$B$49</definedName>
  </definedNames>
  <calcPr fullCalcOnLoad="1"/>
</workbook>
</file>

<file path=xl/comments1.xml><?xml version="1.0" encoding="utf-8"?>
<comments xmlns="http://schemas.openxmlformats.org/spreadsheetml/2006/main">
  <authors>
    <author>Maria Angela Michelini</author>
  </authors>
  <commentList>
    <comment ref="D4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Scegliere la materia dall'elenco a discesa</t>
        </r>
      </text>
    </comment>
    <comment ref="A32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conta il numero di alunni</t>
        </r>
      </text>
    </comment>
    <comment ref="C37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numero di alunni che hanno riportato il voto massimo</t>
        </r>
      </text>
    </comment>
    <comment ref="C38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numero di alunni che hanno riportato il voto minimo</t>
        </r>
      </text>
    </comment>
    <comment ref="O8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colonna utilizzata per il grafico</t>
        </r>
      </text>
    </comment>
    <comment ref="L4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scegliere la classe dall'elenco a discesa</t>
        </r>
      </text>
    </comment>
    <comment ref="O52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colonna utilizzata per il grafico</t>
        </r>
      </text>
    </comment>
    <comment ref="C81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numero di alunni che hanno riportato il voto massimo</t>
        </r>
      </text>
    </comment>
    <comment ref="C82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numero di alunni che hanno riportato il voto minimo</t>
        </r>
      </text>
    </comment>
    <comment ref="N52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Viene assegnato il voto medio tra le medie delle due colonne precedenti</t>
        </r>
      </text>
    </comment>
  </commentList>
</comments>
</file>

<file path=xl/comments2.xml><?xml version="1.0" encoding="utf-8"?>
<comments xmlns="http://schemas.openxmlformats.org/spreadsheetml/2006/main">
  <authors>
    <author>Maria Angela Michelini</author>
  </authors>
  <commentList>
    <comment ref="O8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colonna utilizzata per il grafico</t>
        </r>
      </text>
    </comment>
    <comment ref="A34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conta il numero di alunni</t>
        </r>
      </text>
    </comment>
    <comment ref="C39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numero di alunni che hanno riportato il voto massimo</t>
        </r>
      </text>
    </comment>
    <comment ref="C40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numero di alunni che hanno riportato il voto minimo</t>
        </r>
      </text>
    </comment>
    <comment ref="N54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Viene assegnato il voto medio tra le medie delle due colonne precedenti</t>
        </r>
      </text>
    </comment>
    <comment ref="O54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colonna utilizzata per il grafico</t>
        </r>
      </text>
    </comment>
    <comment ref="C85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numero di alunni che hanno riportato il voto massimo</t>
        </r>
      </text>
    </comment>
    <comment ref="C86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numero di alunni che hanno riportato il voto minimo</t>
        </r>
      </text>
    </comment>
    <comment ref="D4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Scegliere la materia dall'elenco a discesa</t>
        </r>
      </text>
    </comment>
    <comment ref="L4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scegliere la classe dall'elenco a discesa</t>
        </r>
      </text>
    </comment>
  </commentList>
</comments>
</file>

<file path=xl/comments4.xml><?xml version="1.0" encoding="utf-8"?>
<comments xmlns="http://schemas.openxmlformats.org/spreadsheetml/2006/main">
  <authors>
    <author>Maria Angela Michelini</author>
  </authors>
  <commentList>
    <comment ref="A3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inserire il nome del docente
</t>
        </r>
      </text>
    </comment>
    <comment ref="A6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inserire l'anno scolastico</t>
        </r>
      </text>
    </comment>
    <comment ref="F2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inserire le materie insegnate dal docente</t>
        </r>
      </text>
    </comment>
    <comment ref="D2" authorId="0">
      <text>
        <r>
          <rPr>
            <b/>
            <sz val="8"/>
            <rFont val="Tahoma"/>
            <family val="0"/>
          </rPr>
          <t>Maria Angela Michelini:</t>
        </r>
        <r>
          <rPr>
            <sz val="8"/>
            <rFont val="Tahoma"/>
            <family val="0"/>
          </rPr>
          <t xml:space="preserve">
inserire le classi in cui insegna il docente</t>
        </r>
      </text>
    </comment>
  </commentList>
</comments>
</file>

<file path=xl/sharedStrings.xml><?xml version="1.0" encoding="utf-8"?>
<sst xmlns="http://schemas.openxmlformats.org/spreadsheetml/2006/main" count="310" uniqueCount="114">
  <si>
    <t>N.ro</t>
  </si>
  <si>
    <t>1°  Scritto</t>
  </si>
  <si>
    <t>2° Scritto</t>
  </si>
  <si>
    <t>3° Scritto</t>
  </si>
  <si>
    <t>cognome</t>
  </si>
  <si>
    <t>nome</t>
  </si>
  <si>
    <t>n. voti max</t>
  </si>
  <si>
    <t>n. voti min</t>
  </si>
  <si>
    <t>n. insuff.</t>
  </si>
  <si>
    <t>n. suff.</t>
  </si>
  <si>
    <t>CLASSE</t>
  </si>
  <si>
    <t>A</t>
  </si>
  <si>
    <t xml:space="preserve">VOTI DI </t>
  </si>
  <si>
    <t xml:space="preserve">a.s. </t>
  </si>
  <si>
    <t>classi</t>
  </si>
  <si>
    <t>3A</t>
  </si>
  <si>
    <t>4A</t>
  </si>
  <si>
    <t>5A</t>
  </si>
  <si>
    <t>3B</t>
  </si>
  <si>
    <t>4B</t>
  </si>
  <si>
    <t>5B</t>
  </si>
  <si>
    <t>1°</t>
  </si>
  <si>
    <t>2°</t>
  </si>
  <si>
    <t>quadrimestre</t>
  </si>
  <si>
    <t>Elenco alunni</t>
  </si>
  <si>
    <t>media scritti</t>
  </si>
  <si>
    <t>media orali</t>
  </si>
  <si>
    <t>Voti in pagella</t>
  </si>
  <si>
    <t>media della classe</t>
  </si>
  <si>
    <t>voto Max</t>
  </si>
  <si>
    <t>voto Min</t>
  </si>
  <si>
    <t>cognome1</t>
  </si>
  <si>
    <t>nome1</t>
  </si>
  <si>
    <t>cognome2</t>
  </si>
  <si>
    <t>nome2</t>
  </si>
  <si>
    <t>cognome3</t>
  </si>
  <si>
    <t>nome3</t>
  </si>
  <si>
    <t>cognome4</t>
  </si>
  <si>
    <t>nome4</t>
  </si>
  <si>
    <t>cognome5</t>
  </si>
  <si>
    <t>nome5</t>
  </si>
  <si>
    <t>cognome6</t>
  </si>
  <si>
    <t>nome6</t>
  </si>
  <si>
    <t>cognome7</t>
  </si>
  <si>
    <t>nome7</t>
  </si>
  <si>
    <t>cognome8</t>
  </si>
  <si>
    <t>nome8</t>
  </si>
  <si>
    <t>cognome9</t>
  </si>
  <si>
    <t>nome9</t>
  </si>
  <si>
    <t>cognome10</t>
  </si>
  <si>
    <t>nome10</t>
  </si>
  <si>
    <t>cognome11</t>
  </si>
  <si>
    <t>nome11</t>
  </si>
  <si>
    <t>cognome12</t>
  </si>
  <si>
    <t>nome12</t>
  </si>
  <si>
    <t>cognome13</t>
  </si>
  <si>
    <t>nome13</t>
  </si>
  <si>
    <t>cognome14</t>
  </si>
  <si>
    <t>nome14</t>
  </si>
  <si>
    <t>cognome15</t>
  </si>
  <si>
    <t>nome15</t>
  </si>
  <si>
    <t>cognome16</t>
  </si>
  <si>
    <t>nome16</t>
  </si>
  <si>
    <t>cognome17</t>
  </si>
  <si>
    <t>nome17</t>
  </si>
  <si>
    <t>cognome18</t>
  </si>
  <si>
    <t>nome18</t>
  </si>
  <si>
    <t>cognome19</t>
  </si>
  <si>
    <t>nome19</t>
  </si>
  <si>
    <t>cognome20</t>
  </si>
  <si>
    <t>nome20</t>
  </si>
  <si>
    <t>cognome21</t>
  </si>
  <si>
    <t>nome21</t>
  </si>
  <si>
    <t>cognome22</t>
  </si>
  <si>
    <t>nome22</t>
  </si>
  <si>
    <t>cognome23</t>
  </si>
  <si>
    <t>nome23</t>
  </si>
  <si>
    <t>scostamento dalla media</t>
  </si>
  <si>
    <t>scritto</t>
  </si>
  <si>
    <t>orale</t>
  </si>
  <si>
    <t>media</t>
  </si>
  <si>
    <t xml:space="preserve"> </t>
  </si>
  <si>
    <t>%</t>
  </si>
  <si>
    <t>deviazione standard</t>
  </si>
  <si>
    <t>prof./prof.ssa</t>
  </si>
  <si>
    <t>RISULTATI 1° QUADRIMESTRE</t>
  </si>
  <si>
    <t>classe:</t>
  </si>
  <si>
    <t>materia:</t>
  </si>
  <si>
    <t>docente:</t>
  </si>
  <si>
    <t>TalDeiTali</t>
  </si>
  <si>
    <t>n.</t>
  </si>
  <si>
    <t>voto scritto</t>
  </si>
  <si>
    <t>voto orale</t>
  </si>
  <si>
    <t>2002/2003</t>
  </si>
  <si>
    <t>Istruzioni:</t>
  </si>
  <si>
    <t>1°orale</t>
  </si>
  <si>
    <t>2° orale</t>
  </si>
  <si>
    <t>Voto finale</t>
  </si>
  <si>
    <t>voto unico</t>
  </si>
  <si>
    <t>media delle valutazioni</t>
  </si>
  <si>
    <t>media tra le medie S/O</t>
  </si>
  <si>
    <t>RISULTATI 2° QUADRIMESTRE</t>
  </si>
  <si>
    <t>docente</t>
  </si>
  <si>
    <t>anno scol.</t>
  </si>
  <si>
    <t xml:space="preserve">Inserire nel foglio dati il nome del docente, le classi e l'anno scolastico nelle celle predisposte; inserire i nomi degli alunni e i voti solo nelle celle a sfondo azzurro. </t>
  </si>
  <si>
    <t>materie</t>
  </si>
  <si>
    <t>materia_1</t>
  </si>
  <si>
    <t>materia_2</t>
  </si>
  <si>
    <t>materia_3</t>
  </si>
  <si>
    <t>cognome24</t>
  </si>
  <si>
    <t>nome24</t>
  </si>
  <si>
    <t>cognome25</t>
  </si>
  <si>
    <t>nome25</t>
  </si>
  <si>
    <t>I pulsanti di stampa utilizzano la stampante predefinita.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</si>
</sst>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dd/mm/yyyy"/>
  </numFmts>
  <fonts count="32">
    <font>
      <sz val="11"/>
      <name val="Arial"/>
      <family val="0"/>
    </font>
    <font>
      <sz val="10"/>
      <color indexed="13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sz val="11"/>
      <color indexed="57"/>
      <name val="Arial"/>
      <family val="2"/>
    </font>
    <font>
      <sz val="11"/>
      <color indexed="41"/>
      <name val="Arial"/>
      <family val="2"/>
    </font>
    <font>
      <sz val="11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25"/>
      <name val="Arial"/>
      <family val="0"/>
    </font>
    <font>
      <b/>
      <sz val="5.25"/>
      <name val="Arial"/>
      <family val="2"/>
    </font>
    <font>
      <sz val="5.25"/>
      <name val="Arial"/>
      <family val="2"/>
    </font>
    <font>
      <b/>
      <sz val="8.25"/>
      <name val="Arial"/>
      <family val="0"/>
    </font>
    <font>
      <sz val="12"/>
      <name val="Arial"/>
      <family val="2"/>
    </font>
    <font>
      <b/>
      <sz val="9.25"/>
      <name val="Arial"/>
      <family val="0"/>
    </font>
    <font>
      <sz val="9.75"/>
      <name val="Arial"/>
      <family val="0"/>
    </font>
    <font>
      <b/>
      <sz val="5.5"/>
      <name val="Arial"/>
      <family val="2"/>
    </font>
    <font>
      <sz val="5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3"/>
      <name val="Arial"/>
      <family val="2"/>
    </font>
    <font>
      <sz val="8.25"/>
      <name val="Arial"/>
      <family val="2"/>
    </font>
    <font>
      <sz val="10.25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1" fontId="9" fillId="0" borderId="0" xfId="0" applyNumberFormat="1" applyFont="1" applyAlignment="1">
      <alignment/>
    </xf>
    <xf numFmtId="1" fontId="9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9" fontId="7" fillId="0" borderId="1" xfId="17" applyFont="1" applyBorder="1" applyAlignment="1">
      <alignment/>
    </xf>
    <xf numFmtId="9" fontId="11" fillId="0" borderId="1" xfId="17" applyFont="1" applyBorder="1" applyAlignment="1">
      <alignment/>
    </xf>
    <xf numFmtId="1" fontId="6" fillId="0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2" fontId="4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left"/>
    </xf>
    <xf numFmtId="2" fontId="10" fillId="3" borderId="0" xfId="0" applyNumberFormat="1" applyFont="1" applyFill="1" applyAlignment="1">
      <alignment/>
    </xf>
    <xf numFmtId="0" fontId="10" fillId="3" borderId="0" xfId="0" applyFont="1" applyFill="1" applyAlignment="1">
      <alignment horizontal="right"/>
    </xf>
    <xf numFmtId="0" fontId="10" fillId="3" borderId="0" xfId="0" applyFont="1" applyFill="1" applyAlignment="1">
      <alignment/>
    </xf>
    <xf numFmtId="2" fontId="10" fillId="3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2" fontId="0" fillId="6" borderId="1" xfId="0" applyNumberFormat="1" applyFont="1" applyFill="1" applyBorder="1" applyAlignment="1">
      <alignment/>
    </xf>
    <xf numFmtId="0" fontId="8" fillId="5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/>
    </xf>
    <xf numFmtId="0" fontId="1" fillId="3" borderId="1" xfId="0" applyFont="1" applyFill="1" applyBorder="1" applyAlignment="1">
      <alignment textRotation="90"/>
    </xf>
    <xf numFmtId="2" fontId="2" fillId="7" borderId="1" xfId="0" applyNumberFormat="1" applyFont="1" applyFill="1" applyBorder="1" applyAlignment="1">
      <alignment horizontal="center" textRotation="90"/>
    </xf>
    <xf numFmtId="2" fontId="1" fillId="8" borderId="1" xfId="0" applyNumberFormat="1" applyFont="1" applyFill="1" applyBorder="1" applyAlignment="1">
      <alignment horizontal="center" textRotation="90"/>
    </xf>
    <xf numFmtId="2" fontId="1" fillId="9" borderId="1" xfId="0" applyNumberFormat="1" applyFont="1" applyFill="1" applyBorder="1" applyAlignment="1">
      <alignment horizontal="center" textRotation="90"/>
    </xf>
    <xf numFmtId="2" fontId="3" fillId="10" borderId="1" xfId="0" applyNumberFormat="1" applyFont="1" applyFill="1" applyBorder="1" applyAlignment="1">
      <alignment horizontal="center" textRotation="90" wrapText="1"/>
    </xf>
    <xf numFmtId="2" fontId="2" fillId="11" borderId="1" xfId="0" applyNumberFormat="1" applyFont="1" applyFill="1" applyBorder="1" applyAlignment="1">
      <alignment horizontal="center" textRotation="90"/>
    </xf>
    <xf numFmtId="2" fontId="1" fillId="12" borderId="1" xfId="0" applyNumberFormat="1" applyFont="1" applyFill="1" applyBorder="1" applyAlignment="1">
      <alignment horizontal="center" textRotation="90"/>
    </xf>
    <xf numFmtId="2" fontId="3" fillId="13" borderId="1" xfId="0" applyNumberFormat="1" applyFont="1" applyFill="1" applyBorder="1" applyAlignment="1">
      <alignment horizontal="center" textRotation="90" wrapText="1"/>
    </xf>
    <xf numFmtId="2" fontId="5" fillId="5" borderId="1" xfId="0" applyNumberFormat="1" applyFont="1" applyFill="1" applyBorder="1" applyAlignment="1">
      <alignment textRotation="90" wrapText="1"/>
    </xf>
    <xf numFmtId="0" fontId="0" fillId="4" borderId="1" xfId="0" applyFill="1" applyBorder="1" applyAlignment="1">
      <alignment horizontal="center" textRotation="90" wrapText="1"/>
    </xf>
    <xf numFmtId="0" fontId="0" fillId="0" borderId="1" xfId="0" applyFill="1" applyBorder="1" applyAlignment="1">
      <alignment textRotation="90" wrapText="1"/>
    </xf>
    <xf numFmtId="0" fontId="0" fillId="3" borderId="0" xfId="0" applyFill="1" applyAlignment="1">
      <alignment/>
    </xf>
    <xf numFmtId="2" fontId="1" fillId="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22" fillId="4" borderId="6" xfId="0" applyFont="1" applyFill="1" applyBorder="1" applyAlignment="1">
      <alignment/>
    </xf>
    <xf numFmtId="0" fontId="22" fillId="4" borderId="7" xfId="0" applyFont="1" applyFill="1" applyBorder="1" applyAlignment="1">
      <alignment/>
    </xf>
    <xf numFmtId="0" fontId="22" fillId="4" borderId="8" xfId="0" applyFont="1" applyFill="1" applyBorder="1" applyAlignment="1">
      <alignment/>
    </xf>
    <xf numFmtId="0" fontId="22" fillId="4" borderId="9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22" fillId="4" borderId="10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22" fillId="4" borderId="3" xfId="0" applyFont="1" applyFill="1" applyBorder="1" applyAlignment="1">
      <alignment/>
    </xf>
    <xf numFmtId="0" fontId="22" fillId="4" borderId="12" xfId="0" applyFont="1" applyFill="1" applyBorder="1" applyAlignment="1">
      <alignment/>
    </xf>
    <xf numFmtId="0" fontId="22" fillId="4" borderId="1" xfId="0" applyFont="1" applyFill="1" applyBorder="1" applyAlignment="1">
      <alignment/>
    </xf>
    <xf numFmtId="0" fontId="22" fillId="4" borderId="1" xfId="0" applyFont="1" applyFill="1" applyBorder="1" applyAlignment="1">
      <alignment wrapText="1"/>
    </xf>
    <xf numFmtId="0" fontId="10" fillId="3" borderId="0" xfId="0" applyFont="1" applyFill="1" applyBorder="1" applyAlignment="1">
      <alignment horizontal="left"/>
    </xf>
    <xf numFmtId="2" fontId="0" fillId="0" borderId="13" xfId="0" applyNumberForma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textRotation="90" wrapText="1"/>
    </xf>
    <xf numFmtId="164" fontId="6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textRotation="90" wrapText="1"/>
    </xf>
    <xf numFmtId="2" fontId="28" fillId="0" borderId="1" xfId="0" applyNumberFormat="1" applyFont="1" applyBorder="1" applyAlignment="1">
      <alignment wrapText="1"/>
    </xf>
    <xf numFmtId="2" fontId="5" fillId="6" borderId="1" xfId="0" applyNumberFormat="1" applyFont="1" applyFill="1" applyBorder="1" applyAlignment="1">
      <alignment textRotation="90" wrapText="1"/>
    </xf>
    <xf numFmtId="0" fontId="0" fillId="14" borderId="0" xfId="0" applyFill="1" applyAlignment="1">
      <alignment/>
    </xf>
    <xf numFmtId="0" fontId="0" fillId="14" borderId="0" xfId="0" applyFill="1" applyAlignment="1">
      <alignment horizontal="left"/>
    </xf>
    <xf numFmtId="0" fontId="0" fillId="14" borderId="0" xfId="0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22" fillId="0" borderId="0" xfId="0" applyFont="1" applyFill="1" applyBorder="1" applyAlignment="1">
      <alignment wrapText="1"/>
    </xf>
    <xf numFmtId="1" fontId="0" fillId="5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2" fontId="29" fillId="3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" fontId="6" fillId="0" borderId="4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10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2" fontId="10" fillId="3" borderId="0" xfId="0" applyNumberFormat="1" applyFont="1" applyFill="1" applyBorder="1" applyAlignment="1">
      <alignment horizontal="right"/>
    </xf>
    <xf numFmtId="2" fontId="27" fillId="6" borderId="1" xfId="0" applyNumberFormat="1" applyFont="1" applyFill="1" applyBorder="1" applyAlignment="1">
      <alignment textRotation="90" wrapText="1"/>
    </xf>
    <xf numFmtId="0" fontId="0" fillId="6" borderId="1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22" fillId="4" borderId="5" xfId="0" applyFont="1" applyFill="1" applyBorder="1" applyAlignment="1">
      <alignment/>
    </xf>
    <xf numFmtId="0" fontId="22" fillId="4" borderId="14" xfId="0" applyFont="1" applyFill="1" applyBorder="1" applyAlignment="1">
      <alignment/>
    </xf>
    <xf numFmtId="0" fontId="22" fillId="4" borderId="15" xfId="0" applyFont="1" applyFill="1" applyBorder="1" applyAlignment="1">
      <alignment/>
    </xf>
    <xf numFmtId="0" fontId="0" fillId="0" borderId="14" xfId="0" applyBorder="1" applyAlignment="1">
      <alignment/>
    </xf>
    <xf numFmtId="0" fontId="22" fillId="4" borderId="16" xfId="0" applyFont="1" applyFill="1" applyBorder="1" applyAlignment="1">
      <alignment wrapText="1"/>
    </xf>
    <xf numFmtId="1" fontId="0" fillId="5" borderId="16" xfId="0" applyNumberFormat="1" applyFill="1" applyBorder="1" applyAlignment="1">
      <alignment horizontal="center"/>
    </xf>
    <xf numFmtId="1" fontId="0" fillId="6" borderId="16" xfId="0" applyNumberFormat="1" applyFill="1" applyBorder="1" applyAlignment="1">
      <alignment horizontal="center"/>
    </xf>
    <xf numFmtId="0" fontId="22" fillId="4" borderId="17" xfId="0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0" fontId="0" fillId="0" borderId="0" xfId="0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5" xfId="0" applyNumberFormat="1" applyBorder="1" applyAlignment="1">
      <alignment wrapText="1"/>
    </xf>
    <xf numFmtId="2" fontId="10" fillId="3" borderId="0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10" fillId="3" borderId="0" xfId="0" applyNumberFormat="1" applyFont="1" applyFill="1" applyBorder="1" applyAlignment="1" quotePrefix="1">
      <alignment horizontal="left"/>
    </xf>
    <xf numFmtId="2" fontId="0" fillId="0" borderId="4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FF0000"/>
        </patternFill>
      </fill>
      <border/>
    </dxf>
    <dxf>
      <fill>
        <patternFill>
          <bgColor rgb="FF339966"/>
        </patternFill>
      </fill>
      <border/>
    </dxf>
    <dxf>
      <font>
        <color auto="1"/>
      </font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Risultati primo quadrimestre
voto scritto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1"/>
          <c:y val="0.268"/>
          <c:w val="0.47325"/>
          <c:h val="0.49225"/>
        </c:manualLayout>
      </c:layout>
      <c:pieChart>
        <c:varyColors val="1"/>
        <c:ser>
          <c:idx val="0"/>
          <c:order val="0"/>
          <c:tx>
            <c:v>classe1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(classe1!$C$39,classe1!$C$41)</c:f>
              <c:strCache>
                <c:ptCount val="2"/>
                <c:pt idx="0">
                  <c:v>n. insuff.</c:v>
                </c:pt>
                <c:pt idx="1">
                  <c:v>n. suff.</c:v>
                </c:pt>
              </c:strCache>
            </c:strRef>
          </c:cat>
          <c:val>
            <c:numRef>
              <c:f>(classe1!$L$39,classe1!$L$41)</c:f>
              <c:numCache>
                <c:ptCount val="2"/>
                <c:pt idx="0">
                  <c:v>13</c:v>
                </c:pt>
                <c:pt idx="1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5"/>
          <c:y val="0.64825"/>
          <c:w val="0.2215"/>
          <c:h val="0.2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Voto unico 2° quadrimestre per alunno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0375"/>
          <c:w val="0.902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classe1!$B$53:$B$75</c:f>
              <c:strCache>
                <c:ptCount val="23"/>
                <c:pt idx="0">
                  <c:v>cognome1</c:v>
                </c:pt>
                <c:pt idx="1">
                  <c:v>cognome2</c:v>
                </c:pt>
                <c:pt idx="2">
                  <c:v>cognome3</c:v>
                </c:pt>
                <c:pt idx="3">
                  <c:v>cognome4</c:v>
                </c:pt>
                <c:pt idx="4">
                  <c:v>cognome5</c:v>
                </c:pt>
                <c:pt idx="5">
                  <c:v>cognome6</c:v>
                </c:pt>
                <c:pt idx="6">
                  <c:v>cognome7</c:v>
                </c:pt>
                <c:pt idx="7">
                  <c:v>cognome8</c:v>
                </c:pt>
                <c:pt idx="8">
                  <c:v>cognome9</c:v>
                </c:pt>
                <c:pt idx="9">
                  <c:v>cognome10</c:v>
                </c:pt>
                <c:pt idx="10">
                  <c:v>cognome11</c:v>
                </c:pt>
                <c:pt idx="11">
                  <c:v>cognome12</c:v>
                </c:pt>
                <c:pt idx="12">
                  <c:v>cognome13</c:v>
                </c:pt>
                <c:pt idx="13">
                  <c:v>cognome14</c:v>
                </c:pt>
                <c:pt idx="14">
                  <c:v>cognome15</c:v>
                </c:pt>
                <c:pt idx="15">
                  <c:v>cognome16</c:v>
                </c:pt>
                <c:pt idx="16">
                  <c:v>cognome17</c:v>
                </c:pt>
                <c:pt idx="17">
                  <c:v>cognome18</c:v>
                </c:pt>
                <c:pt idx="18">
                  <c:v>cognome19</c:v>
                </c:pt>
                <c:pt idx="19">
                  <c:v>cognome20</c:v>
                </c:pt>
                <c:pt idx="20">
                  <c:v>cognome21</c:v>
                </c:pt>
                <c:pt idx="21">
                  <c:v>cognome22</c:v>
                </c:pt>
                <c:pt idx="22">
                  <c:v>cognome23</c:v>
                </c:pt>
              </c:strCache>
            </c:strRef>
          </c:cat>
          <c:val>
            <c:numRef>
              <c:f>classe1!$N$53:$N$75</c:f>
              <c:numCache>
                <c:ptCount val="23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9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7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8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</c:numCache>
            </c:numRef>
          </c:val>
        </c:ser>
        <c:axId val="65502095"/>
        <c:axId val="52647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classe1!$B$53:$B$75</c:f>
              <c:strCache>
                <c:ptCount val="23"/>
                <c:pt idx="0">
                  <c:v>cognome1</c:v>
                </c:pt>
                <c:pt idx="1">
                  <c:v>cognome2</c:v>
                </c:pt>
                <c:pt idx="2">
                  <c:v>cognome3</c:v>
                </c:pt>
                <c:pt idx="3">
                  <c:v>cognome4</c:v>
                </c:pt>
                <c:pt idx="4">
                  <c:v>cognome5</c:v>
                </c:pt>
                <c:pt idx="5">
                  <c:v>cognome6</c:v>
                </c:pt>
                <c:pt idx="6">
                  <c:v>cognome7</c:v>
                </c:pt>
                <c:pt idx="7">
                  <c:v>cognome8</c:v>
                </c:pt>
                <c:pt idx="8">
                  <c:v>cognome9</c:v>
                </c:pt>
                <c:pt idx="9">
                  <c:v>cognome10</c:v>
                </c:pt>
                <c:pt idx="10">
                  <c:v>cognome11</c:v>
                </c:pt>
                <c:pt idx="11">
                  <c:v>cognome12</c:v>
                </c:pt>
                <c:pt idx="12">
                  <c:v>cognome13</c:v>
                </c:pt>
                <c:pt idx="13">
                  <c:v>cognome14</c:v>
                </c:pt>
                <c:pt idx="14">
                  <c:v>cognome15</c:v>
                </c:pt>
                <c:pt idx="15">
                  <c:v>cognome16</c:v>
                </c:pt>
                <c:pt idx="16">
                  <c:v>cognome17</c:v>
                </c:pt>
                <c:pt idx="17">
                  <c:v>cognome18</c:v>
                </c:pt>
                <c:pt idx="18">
                  <c:v>cognome19</c:v>
                </c:pt>
                <c:pt idx="19">
                  <c:v>cognome20</c:v>
                </c:pt>
                <c:pt idx="20">
                  <c:v>cognome21</c:v>
                </c:pt>
                <c:pt idx="21">
                  <c:v>cognome22</c:v>
                </c:pt>
                <c:pt idx="22">
                  <c:v>cognome23</c:v>
                </c:pt>
              </c:strCache>
            </c:strRef>
          </c:cat>
          <c:val>
            <c:numRef>
              <c:f>classe1!$O$9:$O$31</c:f>
              <c:numCache>
                <c:ptCount val="23"/>
                <c:pt idx="0">
                  <c:v>5.456521739130435</c:v>
                </c:pt>
                <c:pt idx="1">
                  <c:v>5.456521739130435</c:v>
                </c:pt>
                <c:pt idx="2">
                  <c:v>5.456521739130435</c:v>
                </c:pt>
                <c:pt idx="3">
                  <c:v>5.456521739130435</c:v>
                </c:pt>
                <c:pt idx="4">
                  <c:v>5.456521739130435</c:v>
                </c:pt>
                <c:pt idx="5">
                  <c:v>5.456521739130435</c:v>
                </c:pt>
                <c:pt idx="6">
                  <c:v>5.456521739130435</c:v>
                </c:pt>
                <c:pt idx="7">
                  <c:v>5.456521739130435</c:v>
                </c:pt>
                <c:pt idx="8">
                  <c:v>5.456521739130435</c:v>
                </c:pt>
                <c:pt idx="9">
                  <c:v>5.456521739130435</c:v>
                </c:pt>
                <c:pt idx="10">
                  <c:v>5.456521739130435</c:v>
                </c:pt>
                <c:pt idx="11">
                  <c:v>5.456521739130435</c:v>
                </c:pt>
                <c:pt idx="12">
                  <c:v>5.456521739130435</c:v>
                </c:pt>
                <c:pt idx="13">
                  <c:v>5.456521739130435</c:v>
                </c:pt>
                <c:pt idx="14">
                  <c:v>5.456521739130435</c:v>
                </c:pt>
                <c:pt idx="15">
                  <c:v>5.456521739130435</c:v>
                </c:pt>
                <c:pt idx="16">
                  <c:v>5.456521739130435</c:v>
                </c:pt>
                <c:pt idx="17">
                  <c:v>5.456521739130435</c:v>
                </c:pt>
                <c:pt idx="18">
                  <c:v>5.456521739130435</c:v>
                </c:pt>
                <c:pt idx="19">
                  <c:v>5.456521739130435</c:v>
                </c:pt>
                <c:pt idx="20">
                  <c:v>5.456521739130435</c:v>
                </c:pt>
                <c:pt idx="21">
                  <c:v>5.456521739130435</c:v>
                </c:pt>
                <c:pt idx="22">
                  <c:v>5.456521739130435</c:v>
                </c:pt>
              </c:numCache>
            </c:numRef>
          </c:val>
          <c:smooth val="0"/>
        </c:ser>
        <c:axId val="65502095"/>
        <c:axId val="52647944"/>
      </c:line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480000"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2647944"/>
        <c:crosses val="autoZero"/>
        <c:auto val="1"/>
        <c:lblOffset val="60"/>
        <c:noMultiLvlLbl val="0"/>
      </c:catAx>
      <c:valAx>
        <c:axId val="5264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voto medio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5502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andamento scritti 2°Q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19"/>
          <c:w val="0.8325"/>
          <c:h val="0.75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classe1!$D$76:$F$76</c:f>
              <c:numCache>
                <c:ptCount val="3"/>
                <c:pt idx="0">
                  <c:v>6.369565217391305</c:v>
                </c:pt>
                <c:pt idx="1">
                  <c:v>5.130434782608695</c:v>
                </c:pt>
                <c:pt idx="2">
                  <c:v>5.739130434782608</c:v>
                </c:pt>
              </c:numCache>
            </c:numRef>
          </c:val>
          <c:smooth val="0"/>
        </c:ser>
        <c:marker val="1"/>
        <c:axId val="4069449"/>
        <c:axId val="36625042"/>
      </c:lineChart>
      <c:catAx>
        <c:axId val="406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scritti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25042"/>
        <c:crosses val="autoZero"/>
        <c:auto val="1"/>
        <c:lblOffset val="100"/>
        <c:noMultiLvlLbl val="0"/>
      </c:catAx>
      <c:valAx>
        <c:axId val="3662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9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andamento orali 2°Q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7375"/>
          <c:w val="0.8335"/>
          <c:h val="0.75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classe1!$H$76:$I$76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61189923"/>
        <c:axId val="13838396"/>
      </c:lineChart>
      <c:catAx>
        <c:axId val="6118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38396"/>
        <c:crosses val="autoZero"/>
        <c:auto val="1"/>
        <c:lblOffset val="100"/>
        <c:noMultiLvlLbl val="0"/>
      </c:catAx>
      <c:valAx>
        <c:axId val="13838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89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andamento scritti 2°Q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275"/>
          <c:y val="0.18075"/>
          <c:w val="0.7875"/>
          <c:h val="0.78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classe1!$D$77:$F$77</c:f>
              <c:numCache>
                <c:ptCount val="3"/>
                <c:pt idx="0">
                  <c:v>2.413114694672482</c:v>
                </c:pt>
                <c:pt idx="1">
                  <c:v>1.8902704911319617</c:v>
                </c:pt>
                <c:pt idx="2">
                  <c:v>1.8639496507135744</c:v>
                </c:pt>
              </c:numCache>
            </c:numRef>
          </c:val>
          <c:smooth val="0"/>
        </c:ser>
        <c:marker val="1"/>
        <c:axId val="57436701"/>
        <c:axId val="47168262"/>
      </c:lineChart>
      <c:catAx>
        <c:axId val="57436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scritti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68262"/>
        <c:crosses val="autoZero"/>
        <c:auto val="1"/>
        <c:lblOffset val="100"/>
        <c:noMultiLvlLbl val="0"/>
      </c:catAx>
      <c:valAx>
        <c:axId val="47168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deviazione 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36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andamento orali 2°Q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275"/>
          <c:y val="0.16875"/>
          <c:w val="0.7875"/>
          <c:h val="0.81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classe1!$H$77:$I$77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21861175"/>
        <c:axId val="62532848"/>
      </c:lineChart>
      <c:catAx>
        <c:axId val="218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32848"/>
        <c:crosses val="autoZero"/>
        <c:auto val="1"/>
        <c:lblOffset val="100"/>
        <c:noMultiLvlLbl val="0"/>
      </c:catAx>
      <c:valAx>
        <c:axId val="6253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deviazione 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risultati 1° quadrimestre
voto scritto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05"/>
          <c:y val="0.3135"/>
          <c:w val="0.39925"/>
          <c:h val="0.57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(classe2!$C$41,classe2!$C$43)</c:f>
              <c:strCache>
                <c:ptCount val="2"/>
                <c:pt idx="0">
                  <c:v>n. insuff.</c:v>
                </c:pt>
                <c:pt idx="1">
                  <c:v>n. suff.</c:v>
                </c:pt>
              </c:strCache>
            </c:strRef>
          </c:cat>
          <c:val>
            <c:numRef>
              <c:f>(classe2!$L$41,classe2!$L$43)</c:f>
              <c:numCache>
                <c:ptCount val="2"/>
                <c:pt idx="0">
                  <c:v>12</c:v>
                </c:pt>
                <c:pt idx="1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25"/>
          <c:y val="0.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risultati 1° quadrimestre
voto orale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8"/>
          <c:y val="0.293"/>
          <c:w val="0.35775"/>
          <c:h val="0.5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(classe2!$C$41,classe2!$C$43)</c:f>
              <c:strCache/>
            </c:strRef>
          </c:cat>
          <c:val>
            <c:numRef>
              <c:f>(classe2!$M$41,classe2!$M$43)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75"/>
          <c:y val="0.7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andamento scritti 1°Q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75"/>
          <c:y val="0.20025"/>
          <c:w val="0.83275"/>
          <c:h val="0.74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classe2!$D$32:$F$32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5924721"/>
        <c:axId val="31995898"/>
      </c:lineChart>
      <c:catAx>
        <c:axId val="2592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scritti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95898"/>
        <c:crosses val="autoZero"/>
        <c:auto val="1"/>
        <c:lblOffset val="100"/>
        <c:noMultiLvlLbl val="0"/>
      </c:catAx>
      <c:valAx>
        <c:axId val="3199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24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andamento orali 1°Q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.18425"/>
          <c:w val="0.834"/>
          <c:h val="0.74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classe2!$H$32:$I$32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19527627"/>
        <c:axId val="41530916"/>
      </c:lineChart>
      <c:catAx>
        <c:axId val="1952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30916"/>
        <c:crosses val="autoZero"/>
        <c:auto val="1"/>
        <c:lblOffset val="100"/>
        <c:noMultiLvlLbl val="0"/>
      </c:catAx>
      <c:valAx>
        <c:axId val="4153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2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andamento scritti 1°Q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8"/>
          <c:y val="0.18225"/>
          <c:w val="0.73225"/>
          <c:h val="0.78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classe2!$D$33:$F$33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8233925"/>
        <c:axId val="8561006"/>
      </c:lineChart>
      <c:catAx>
        <c:axId val="3823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scritti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61006"/>
        <c:crosses val="autoZero"/>
        <c:auto val="1"/>
        <c:lblOffset val="100"/>
        <c:noMultiLvlLbl val="0"/>
      </c:catAx>
      <c:valAx>
        <c:axId val="856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deviazione 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3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Risultati primo quadrimestre
voto orale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5"/>
          <c:y val="0.26"/>
          <c:w val="0.5135"/>
          <c:h val="0.4825"/>
        </c:manualLayout>
      </c:layout>
      <c:pieChart>
        <c:varyColors val="1"/>
        <c:ser>
          <c:idx val="0"/>
          <c:order val="0"/>
          <c:tx>
            <c:v>classe1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(classe1!$C$39,classe1!$C$41)</c:f>
              <c:strCache/>
            </c:strRef>
          </c:cat>
          <c:val>
            <c:numRef>
              <c:f>(classe1!$M$39,classe1!$M$41)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andamento orali 1°Q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8"/>
          <c:y val="0.1685"/>
          <c:w val="0.73225"/>
          <c:h val="0.81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classe2!$H$33:$I$33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9940191"/>
        <c:axId val="22352856"/>
      </c:lineChart>
      <c:catAx>
        <c:axId val="994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52856"/>
        <c:crosses val="autoZero"/>
        <c:auto val="1"/>
        <c:lblOffset val="100"/>
        <c:noMultiLvlLbl val="0"/>
      </c:catAx>
      <c:valAx>
        <c:axId val="22352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deviazione 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4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Risultati secondo quadrimestre
voto scritto</a:t>
            </a:r>
          </a:p>
        </c:rich>
      </c:tx>
      <c:layout>
        <c:manualLayout>
          <c:xMode val="factor"/>
          <c:yMode val="factor"/>
          <c:x val="-0.00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25"/>
          <c:y val="0.26875"/>
          <c:w val="0.47225"/>
          <c:h val="0.50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(classe2!$C$87,classe2!$C$89)</c:f>
              <c:strCache>
                <c:ptCount val="2"/>
                <c:pt idx="0">
                  <c:v>n. insuff.</c:v>
                </c:pt>
                <c:pt idx="1">
                  <c:v>n. suff.</c:v>
                </c:pt>
              </c:strCache>
            </c:strRef>
          </c:cat>
          <c:val>
            <c:numRef>
              <c:f>(classe2!$L$87,classe2!$L$89)</c:f>
              <c:numCache>
                <c:ptCount val="2"/>
                <c:pt idx="0">
                  <c:v>13</c:v>
                </c:pt>
                <c:pt idx="1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25"/>
          <c:y val="0.663"/>
          <c:w val="0.25875"/>
          <c:h val="0.2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Risultati secondo quadrimestre
voto orale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75"/>
          <c:y val="0.259"/>
          <c:w val="0.5395"/>
          <c:h val="0.50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(classe1!$C$83,classe1!$C$85)</c:f>
              <c:strCache>
                <c:ptCount val="2"/>
                <c:pt idx="0">
                  <c:v>n. insuff.</c:v>
                </c:pt>
                <c:pt idx="1">
                  <c:v>n. suff.</c:v>
                </c:pt>
              </c:strCache>
            </c:strRef>
          </c:cat>
          <c:val>
            <c:numRef>
              <c:f>(classe2!$M$87,classe2!$M$89)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75"/>
          <c:y val="0.66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Voto unico 2° quadrimestre per alunno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25"/>
          <c:w val="0.90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classe2!$B$55:$B$79</c:f>
              <c:strCache/>
            </c:strRef>
          </c:cat>
          <c:val>
            <c:numRef>
              <c:f>classe2!$N$55:$N$79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66957977"/>
        <c:axId val="6575088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classe2!$B$55:$B$79</c:f>
              <c:strCache/>
            </c:strRef>
          </c:cat>
          <c:val>
            <c:numRef>
              <c:f>classe2!$O$55:$O$79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66957977"/>
        <c:axId val="65750882"/>
      </c:line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480000"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5750882"/>
        <c:crosses val="autoZero"/>
        <c:auto val="1"/>
        <c:lblOffset val="100"/>
        <c:noMultiLvlLbl val="0"/>
      </c:catAx>
      <c:valAx>
        <c:axId val="6575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voto medio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6957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andamento scritti 2°Q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18775"/>
          <c:w val="0.83775"/>
          <c:h val="0.75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classe1!$D$76:$F$76</c:f>
              <c:numCache>
                <c:ptCount val="3"/>
                <c:pt idx="0">
                  <c:v>6.369565217391305</c:v>
                </c:pt>
                <c:pt idx="1">
                  <c:v>5.130434782608695</c:v>
                </c:pt>
                <c:pt idx="2">
                  <c:v>5.739130434782608</c:v>
                </c:pt>
              </c:numCache>
            </c:numRef>
          </c:val>
          <c:smooth val="0"/>
        </c:ser>
        <c:marker val="1"/>
        <c:axId val="54887027"/>
        <c:axId val="24221196"/>
      </c:lineChart>
      <c:catAx>
        <c:axId val="5488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scritti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21196"/>
        <c:crosses val="autoZero"/>
        <c:auto val="1"/>
        <c:lblOffset val="100"/>
        <c:noMultiLvlLbl val="0"/>
      </c:catAx>
      <c:valAx>
        <c:axId val="24221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87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andamento orali 2°Q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17175"/>
          <c:w val="0.837"/>
          <c:h val="0.75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classe2!$H$80:$I$80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16664173"/>
        <c:axId val="15759830"/>
      </c:lineChart>
      <c:catAx>
        <c:axId val="1666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59830"/>
        <c:crosses val="autoZero"/>
        <c:auto val="1"/>
        <c:lblOffset val="100"/>
        <c:noMultiLvlLbl val="0"/>
      </c:catAx>
      <c:valAx>
        <c:axId val="1575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64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andamento scritti 2°Q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5"/>
          <c:y val="0.18075"/>
          <c:w val="0.79275"/>
          <c:h val="0.78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classe2!$D$81:$F$81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scritti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7824"/>
        <c:crosses val="autoZero"/>
        <c:auto val="1"/>
        <c:lblOffset val="100"/>
        <c:noMultiLvlLbl val="0"/>
      </c:catAx>
      <c:valAx>
        <c:axId val="147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deviazione 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20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andamento orali 2°Q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75"/>
          <c:y val="0.1685"/>
          <c:w val="0.794"/>
          <c:h val="0.81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classe2!$H$81:$I$81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13300417"/>
        <c:axId val="52594890"/>
      </c:lineChart>
      <c:catAx>
        <c:axId val="133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deviazione 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00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Media scritto-orale voti 1° quadrimestre per alunno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475"/>
          <c:w val="0.904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classe2!$B$9:$B$33</c:f>
              <c:strCache>
                <c:ptCount val="25"/>
                <c:pt idx="0">
                  <c:v>cognome1</c:v>
                </c:pt>
                <c:pt idx="1">
                  <c:v>cognome2</c:v>
                </c:pt>
                <c:pt idx="2">
                  <c:v>cognome3</c:v>
                </c:pt>
                <c:pt idx="3">
                  <c:v>cognome4</c:v>
                </c:pt>
                <c:pt idx="4">
                  <c:v>cognome5</c:v>
                </c:pt>
                <c:pt idx="5">
                  <c:v>cognome6</c:v>
                </c:pt>
                <c:pt idx="6">
                  <c:v>cognome7</c:v>
                </c:pt>
                <c:pt idx="7">
                  <c:v>cognome8</c:v>
                </c:pt>
                <c:pt idx="8">
                  <c:v>cognome9</c:v>
                </c:pt>
                <c:pt idx="9">
                  <c:v>cognome10</c:v>
                </c:pt>
                <c:pt idx="10">
                  <c:v>cognome11</c:v>
                </c:pt>
                <c:pt idx="11">
                  <c:v>cognome12</c:v>
                </c:pt>
                <c:pt idx="12">
                  <c:v>cognome13</c:v>
                </c:pt>
                <c:pt idx="13">
                  <c:v>cognome14</c:v>
                </c:pt>
                <c:pt idx="14">
                  <c:v>cognome15</c:v>
                </c:pt>
                <c:pt idx="15">
                  <c:v>cognome16</c:v>
                </c:pt>
                <c:pt idx="16">
                  <c:v>cognome17</c:v>
                </c:pt>
                <c:pt idx="17">
                  <c:v>cognome18</c:v>
                </c:pt>
                <c:pt idx="18">
                  <c:v>cognome19</c:v>
                </c:pt>
                <c:pt idx="19">
                  <c:v>cognome20</c:v>
                </c:pt>
                <c:pt idx="20">
                  <c:v>cognome21</c:v>
                </c:pt>
                <c:pt idx="21">
                  <c:v>cognome22</c:v>
                </c:pt>
                <c:pt idx="22">
                  <c:v>cognome23</c:v>
                </c:pt>
                <c:pt idx="23">
                  <c:v>cognome24</c:v>
                </c:pt>
                <c:pt idx="24">
                  <c:v>cognome25</c:v>
                </c:pt>
              </c:strCache>
            </c:strRef>
          </c:cat>
          <c:val>
            <c:numRef>
              <c:f>classe2!$N$9:$N$33</c:f>
              <c:numCache>
                <c:ptCount val="25"/>
                <c:pt idx="0">
                  <c:v>6.5</c:v>
                </c:pt>
                <c:pt idx="1">
                  <c:v>3.5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3.5</c:v>
                </c:pt>
                <c:pt idx="6">
                  <c:v>7</c:v>
                </c:pt>
                <c:pt idx="7">
                  <c:v>5.5</c:v>
                </c:pt>
                <c:pt idx="8">
                  <c:v>5</c:v>
                </c:pt>
                <c:pt idx="9">
                  <c:v>5</c:v>
                </c:pt>
                <c:pt idx="10">
                  <c:v>5.5</c:v>
                </c:pt>
                <c:pt idx="11">
                  <c:v>9</c:v>
                </c:pt>
                <c:pt idx="12">
                  <c:v>6.5</c:v>
                </c:pt>
                <c:pt idx="13">
                  <c:v>5</c:v>
                </c:pt>
                <c:pt idx="14">
                  <c:v>5.5</c:v>
                </c:pt>
                <c:pt idx="15">
                  <c:v>7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8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4.5</c:v>
                </c:pt>
                <c:pt idx="24">
                  <c:v>5</c:v>
                </c:pt>
              </c:numCache>
            </c:numRef>
          </c:val>
        </c:ser>
        <c:axId val="3591963"/>
        <c:axId val="32327668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classe2!$B$9:$B$33</c:f>
              <c:strCache>
                <c:ptCount val="25"/>
                <c:pt idx="0">
                  <c:v>cognome1</c:v>
                </c:pt>
                <c:pt idx="1">
                  <c:v>cognome2</c:v>
                </c:pt>
                <c:pt idx="2">
                  <c:v>cognome3</c:v>
                </c:pt>
                <c:pt idx="3">
                  <c:v>cognome4</c:v>
                </c:pt>
                <c:pt idx="4">
                  <c:v>cognome5</c:v>
                </c:pt>
                <c:pt idx="5">
                  <c:v>cognome6</c:v>
                </c:pt>
                <c:pt idx="6">
                  <c:v>cognome7</c:v>
                </c:pt>
                <c:pt idx="7">
                  <c:v>cognome8</c:v>
                </c:pt>
                <c:pt idx="8">
                  <c:v>cognome9</c:v>
                </c:pt>
                <c:pt idx="9">
                  <c:v>cognome10</c:v>
                </c:pt>
                <c:pt idx="10">
                  <c:v>cognome11</c:v>
                </c:pt>
                <c:pt idx="11">
                  <c:v>cognome12</c:v>
                </c:pt>
                <c:pt idx="12">
                  <c:v>cognome13</c:v>
                </c:pt>
                <c:pt idx="13">
                  <c:v>cognome14</c:v>
                </c:pt>
                <c:pt idx="14">
                  <c:v>cognome15</c:v>
                </c:pt>
                <c:pt idx="15">
                  <c:v>cognome16</c:v>
                </c:pt>
                <c:pt idx="16">
                  <c:v>cognome17</c:v>
                </c:pt>
                <c:pt idx="17">
                  <c:v>cognome18</c:v>
                </c:pt>
                <c:pt idx="18">
                  <c:v>cognome19</c:v>
                </c:pt>
                <c:pt idx="19">
                  <c:v>cognome20</c:v>
                </c:pt>
                <c:pt idx="20">
                  <c:v>cognome21</c:v>
                </c:pt>
                <c:pt idx="21">
                  <c:v>cognome22</c:v>
                </c:pt>
                <c:pt idx="22">
                  <c:v>cognome23</c:v>
                </c:pt>
                <c:pt idx="23">
                  <c:v>cognome24</c:v>
                </c:pt>
                <c:pt idx="24">
                  <c:v>cognome25</c:v>
                </c:pt>
              </c:strCache>
            </c:strRef>
          </c:cat>
          <c:val>
            <c:numRef>
              <c:f>classe2!$O$9:$O$33</c:f>
              <c:numCache>
                <c:ptCount val="25"/>
                <c:pt idx="0">
                  <c:v>5.74</c:v>
                </c:pt>
                <c:pt idx="1">
                  <c:v>5.74</c:v>
                </c:pt>
                <c:pt idx="2">
                  <c:v>5.74</c:v>
                </c:pt>
                <c:pt idx="3">
                  <c:v>5.74</c:v>
                </c:pt>
                <c:pt idx="4">
                  <c:v>5.74</c:v>
                </c:pt>
                <c:pt idx="5">
                  <c:v>5.74</c:v>
                </c:pt>
                <c:pt idx="6">
                  <c:v>5.74</c:v>
                </c:pt>
                <c:pt idx="7">
                  <c:v>5.74</c:v>
                </c:pt>
                <c:pt idx="8">
                  <c:v>5.74</c:v>
                </c:pt>
                <c:pt idx="9">
                  <c:v>5.74</c:v>
                </c:pt>
                <c:pt idx="10">
                  <c:v>5.74</c:v>
                </c:pt>
                <c:pt idx="11">
                  <c:v>5.74</c:v>
                </c:pt>
                <c:pt idx="12">
                  <c:v>5.74</c:v>
                </c:pt>
                <c:pt idx="13">
                  <c:v>5.74</c:v>
                </c:pt>
                <c:pt idx="14">
                  <c:v>5.74</c:v>
                </c:pt>
                <c:pt idx="15">
                  <c:v>5.74</c:v>
                </c:pt>
                <c:pt idx="16">
                  <c:v>5.74</c:v>
                </c:pt>
                <c:pt idx="17">
                  <c:v>5.74</c:v>
                </c:pt>
                <c:pt idx="18">
                  <c:v>5.74</c:v>
                </c:pt>
                <c:pt idx="19">
                  <c:v>5.74</c:v>
                </c:pt>
                <c:pt idx="20">
                  <c:v>5.74</c:v>
                </c:pt>
                <c:pt idx="21">
                  <c:v>5.74</c:v>
                </c:pt>
                <c:pt idx="22">
                  <c:v>5.74</c:v>
                </c:pt>
                <c:pt idx="23">
                  <c:v>5.74</c:v>
                </c:pt>
                <c:pt idx="24">
                  <c:v>5.74</c:v>
                </c:pt>
              </c:numCache>
            </c:numRef>
          </c:val>
          <c:smooth val="0"/>
        </c:ser>
        <c:axId val="3591963"/>
        <c:axId val="32327668"/>
      </c:lineChart>
      <c:catAx>
        <c:axId val="359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480000"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voto medio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59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Media scritto-orale 1° quadrimestre per alunno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0375"/>
          <c:w val="0.899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classe1!$B$9:$B$31</c:f>
              <c:strCache>
                <c:ptCount val="23"/>
                <c:pt idx="0">
                  <c:v>cognome1</c:v>
                </c:pt>
                <c:pt idx="1">
                  <c:v>cognome2</c:v>
                </c:pt>
                <c:pt idx="2">
                  <c:v>cognome3</c:v>
                </c:pt>
                <c:pt idx="3">
                  <c:v>cognome4</c:v>
                </c:pt>
                <c:pt idx="4">
                  <c:v>cognome5</c:v>
                </c:pt>
                <c:pt idx="5">
                  <c:v>cognome6</c:v>
                </c:pt>
                <c:pt idx="6">
                  <c:v>cognome7</c:v>
                </c:pt>
                <c:pt idx="7">
                  <c:v>cognome8</c:v>
                </c:pt>
                <c:pt idx="8">
                  <c:v>cognome9</c:v>
                </c:pt>
                <c:pt idx="9">
                  <c:v>cognome10</c:v>
                </c:pt>
                <c:pt idx="10">
                  <c:v>cognome11</c:v>
                </c:pt>
                <c:pt idx="11">
                  <c:v>cognome12</c:v>
                </c:pt>
                <c:pt idx="12">
                  <c:v>cognome13</c:v>
                </c:pt>
                <c:pt idx="13">
                  <c:v>cognome14</c:v>
                </c:pt>
                <c:pt idx="14">
                  <c:v>cognome15</c:v>
                </c:pt>
                <c:pt idx="15">
                  <c:v>cognome16</c:v>
                </c:pt>
                <c:pt idx="16">
                  <c:v>cognome17</c:v>
                </c:pt>
                <c:pt idx="17">
                  <c:v>cognome18</c:v>
                </c:pt>
                <c:pt idx="18">
                  <c:v>cognome19</c:v>
                </c:pt>
                <c:pt idx="19">
                  <c:v>cognome20</c:v>
                </c:pt>
                <c:pt idx="20">
                  <c:v>cognome21</c:v>
                </c:pt>
                <c:pt idx="21">
                  <c:v>cognome22</c:v>
                </c:pt>
                <c:pt idx="22">
                  <c:v>cognome23</c:v>
                </c:pt>
              </c:strCache>
            </c:strRef>
          </c:cat>
          <c:val>
            <c:numRef>
              <c:f>classe1!$N$9:$N$31</c:f>
              <c:numCache>
                <c:ptCount val="23"/>
                <c:pt idx="0">
                  <c:v>6</c:v>
                </c:pt>
                <c:pt idx="1">
                  <c:v>3.5</c:v>
                </c:pt>
                <c:pt idx="2">
                  <c:v>7</c:v>
                </c:pt>
                <c:pt idx="3">
                  <c:v>8.5</c:v>
                </c:pt>
                <c:pt idx="4">
                  <c:v>4.5</c:v>
                </c:pt>
                <c:pt idx="5">
                  <c:v>3.5</c:v>
                </c:pt>
                <c:pt idx="6">
                  <c:v>7</c:v>
                </c:pt>
                <c:pt idx="7">
                  <c:v>5.5</c:v>
                </c:pt>
                <c:pt idx="8">
                  <c:v>4.5</c:v>
                </c:pt>
                <c:pt idx="9">
                  <c:v>4</c:v>
                </c:pt>
                <c:pt idx="10">
                  <c:v>5.5</c:v>
                </c:pt>
                <c:pt idx="11">
                  <c:v>9</c:v>
                </c:pt>
                <c:pt idx="12">
                  <c:v>6.5</c:v>
                </c:pt>
                <c:pt idx="13">
                  <c:v>4.5</c:v>
                </c:pt>
                <c:pt idx="14">
                  <c:v>4.5</c:v>
                </c:pt>
                <c:pt idx="15">
                  <c:v>7</c:v>
                </c:pt>
                <c:pt idx="16">
                  <c:v>3.5</c:v>
                </c:pt>
                <c:pt idx="17">
                  <c:v>5</c:v>
                </c:pt>
                <c:pt idx="18">
                  <c:v>5</c:v>
                </c:pt>
                <c:pt idx="19">
                  <c:v>8</c:v>
                </c:pt>
                <c:pt idx="20">
                  <c:v>4.5</c:v>
                </c:pt>
                <c:pt idx="21">
                  <c:v>4.5</c:v>
                </c:pt>
                <c:pt idx="22">
                  <c:v>4</c:v>
                </c:pt>
              </c:numCache>
            </c:numRef>
          </c:val>
        </c:ser>
        <c:axId val="30414285"/>
        <c:axId val="529311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classe1!$O$9:$O$31</c:f>
              <c:numCache>
                <c:ptCount val="23"/>
                <c:pt idx="0">
                  <c:v>5.456521739130435</c:v>
                </c:pt>
                <c:pt idx="1">
                  <c:v>5.456521739130435</c:v>
                </c:pt>
                <c:pt idx="2">
                  <c:v>5.456521739130435</c:v>
                </c:pt>
                <c:pt idx="3">
                  <c:v>5.456521739130435</c:v>
                </c:pt>
                <c:pt idx="4">
                  <c:v>5.456521739130435</c:v>
                </c:pt>
                <c:pt idx="5">
                  <c:v>5.456521739130435</c:v>
                </c:pt>
                <c:pt idx="6">
                  <c:v>5.456521739130435</c:v>
                </c:pt>
                <c:pt idx="7">
                  <c:v>5.456521739130435</c:v>
                </c:pt>
                <c:pt idx="8">
                  <c:v>5.456521739130435</c:v>
                </c:pt>
                <c:pt idx="9">
                  <c:v>5.456521739130435</c:v>
                </c:pt>
                <c:pt idx="10">
                  <c:v>5.456521739130435</c:v>
                </c:pt>
                <c:pt idx="11">
                  <c:v>5.456521739130435</c:v>
                </c:pt>
                <c:pt idx="12">
                  <c:v>5.456521739130435</c:v>
                </c:pt>
                <c:pt idx="13">
                  <c:v>5.456521739130435</c:v>
                </c:pt>
                <c:pt idx="14">
                  <c:v>5.456521739130435</c:v>
                </c:pt>
                <c:pt idx="15">
                  <c:v>5.456521739130435</c:v>
                </c:pt>
                <c:pt idx="16">
                  <c:v>5.456521739130435</c:v>
                </c:pt>
                <c:pt idx="17">
                  <c:v>5.456521739130435</c:v>
                </c:pt>
                <c:pt idx="18">
                  <c:v>5.456521739130435</c:v>
                </c:pt>
                <c:pt idx="19">
                  <c:v>5.456521739130435</c:v>
                </c:pt>
                <c:pt idx="20">
                  <c:v>5.456521739130435</c:v>
                </c:pt>
                <c:pt idx="21">
                  <c:v>5.456521739130435</c:v>
                </c:pt>
                <c:pt idx="22">
                  <c:v>5.456521739130435</c:v>
                </c:pt>
              </c:numCache>
            </c:numRef>
          </c:val>
          <c:smooth val="0"/>
        </c:ser>
        <c:axId val="30414285"/>
        <c:axId val="5293110"/>
      </c:line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48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293110"/>
        <c:crosses val="autoZero"/>
        <c:auto val="1"/>
        <c:lblOffset val="60"/>
        <c:noMultiLvlLbl val="0"/>
      </c:catAx>
      <c:valAx>
        <c:axId val="5293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voto medio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0414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andamento scritti 1°Q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2005"/>
          <c:w val="0.832"/>
          <c:h val="0.7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classe1!$D$32:$F$32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7637991"/>
        <c:axId val="26088736"/>
      </c:lineChart>
      <c:cat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scritti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88736"/>
        <c:crosses val="autoZero"/>
        <c:auto val="1"/>
        <c:lblOffset val="100"/>
        <c:noMultiLvlLbl val="0"/>
      </c:catAx>
      <c:valAx>
        <c:axId val="26088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37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andamento orali 1°Q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85"/>
          <c:w val="0.8335"/>
          <c:h val="0.74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classe1!$H$32:$I$32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33472033"/>
        <c:axId val="32812842"/>
      </c:lineChart>
      <c:catAx>
        <c:axId val="33472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12842"/>
        <c:crosses val="autoZero"/>
        <c:auto val="1"/>
        <c:lblOffset val="100"/>
        <c:noMultiLvlLbl val="0"/>
      </c:catAx>
      <c:valAx>
        <c:axId val="32812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72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andamento scritti 1°Q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925"/>
          <c:y val="0.1815"/>
          <c:w val="0.731"/>
          <c:h val="0.78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classe1!$D$33:$F$33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6880123"/>
        <c:axId val="40594516"/>
      </c:lineChart>
      <c:catAx>
        <c:axId val="2688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scritti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deviazione 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80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andamento orali 1°Q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925"/>
          <c:y val="0.16875"/>
          <c:w val="0.731"/>
          <c:h val="0.8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classe1!$H$33:$I$33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29806325"/>
        <c:axId val="66930334"/>
      </c:lineChart>
      <c:catAx>
        <c:axId val="29806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0334"/>
        <c:crosses val="autoZero"/>
        <c:auto val="1"/>
        <c:lblOffset val="100"/>
        <c:noMultiLvlLbl val="0"/>
      </c:catAx>
      <c:valAx>
        <c:axId val="66930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deviazione standard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06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Risultati secondo quadrimestre
voto scritto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125"/>
          <c:y val="0.2685"/>
          <c:w val="0.473"/>
          <c:h val="0.49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(classe1!$C$83,classe1!$C$85)</c:f>
              <c:strCache/>
            </c:strRef>
          </c:cat>
          <c:val>
            <c:numRef>
              <c:f>(classe1!$L$83,classe1!$L$85)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5"/>
          <c:y val="0.64825"/>
          <c:w val="0.2215"/>
          <c:h val="0.2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Risultati secondo quadrimestre
voto orale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257"/>
          <c:w val="0.539"/>
          <c:h val="0.48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(classe1!$C$83,classe1!$C$85)</c:f>
              <c:strCache/>
            </c:strRef>
          </c:cat>
          <c:val>
            <c:numRef>
              <c:f>(classe1!$M$83,classe1!$M$85)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6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0.77725</cdr:x>
      <cdr:y>0.14725</cdr:y>
    </cdr:from>
    <cdr:to>
      <cdr:x>0.9675</cdr:x>
      <cdr:y>0.24225</cdr:y>
    </cdr:to>
    <cdr:sp>
      <cdr:nvSpPr>
        <cdr:cNvPr id="1" name="TextBox 1"/>
        <cdr:cNvSpPr txBox="1">
          <a:spLocks noChangeArrowheads="1"/>
        </cdr:cNvSpPr>
      </cdr:nvSpPr>
      <cdr:spPr>
        <a:xfrm>
          <a:off x="3981450" y="371475"/>
          <a:ext cx="971550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media della classe</a:t>
          </a:r>
          <a:r>
            <a:rPr lang="en-US" cap="none" sz="14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0.7355</cdr:x>
      <cdr:y>0.2415</cdr:y>
    </cdr:from>
    <cdr:to>
      <cdr:x>0.78675</cdr:x>
      <cdr:y>0.438</cdr:y>
    </cdr:to>
    <cdr:sp>
      <cdr:nvSpPr>
        <cdr:cNvPr id="2" name="Line 2"/>
        <cdr:cNvSpPr>
          <a:spLocks/>
        </cdr:cNvSpPr>
      </cdr:nvSpPr>
      <cdr:spPr>
        <a:xfrm flipH="1">
          <a:off x="3762375" y="619125"/>
          <a:ext cx="2667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0.148</cdr:y>
    </cdr:from>
    <cdr:to>
      <cdr:x>0.96625</cdr:x>
      <cdr:y>0.24225</cdr:y>
    </cdr:to>
    <cdr:sp>
      <cdr:nvSpPr>
        <cdr:cNvPr id="1" name="TextBox 1"/>
        <cdr:cNvSpPr txBox="1">
          <a:spLocks noChangeArrowheads="1"/>
        </cdr:cNvSpPr>
      </cdr:nvSpPr>
      <cdr:spPr>
        <a:xfrm>
          <a:off x="3962400" y="371475"/>
          <a:ext cx="9810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media della classe</a:t>
          </a:r>
          <a:r>
            <a:rPr lang="en-US" cap="none" sz="14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0.744</cdr:x>
      <cdr:y>0.24225</cdr:y>
    </cdr:from>
    <cdr:to>
      <cdr:x>0.785</cdr:x>
      <cdr:y>0.431</cdr:y>
    </cdr:to>
    <cdr:sp>
      <cdr:nvSpPr>
        <cdr:cNvPr id="2" name="Line 2"/>
        <cdr:cNvSpPr>
          <a:spLocks/>
        </cdr:cNvSpPr>
      </cdr:nvSpPr>
      <cdr:spPr>
        <a:xfrm flipH="1">
          <a:off x="3810000" y="619125"/>
          <a:ext cx="2095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7</xdr:row>
      <xdr:rowOff>9525</xdr:rowOff>
    </xdr:from>
    <xdr:to>
      <xdr:col>19</xdr:col>
      <xdr:colOff>609600</xdr:colOff>
      <xdr:row>12</xdr:row>
      <xdr:rowOff>66675</xdr:rowOff>
    </xdr:to>
    <xdr:graphicFrame>
      <xdr:nvGraphicFramePr>
        <xdr:cNvPr id="1" name="Chart 13"/>
        <xdr:cNvGraphicFramePr/>
      </xdr:nvGraphicFramePr>
      <xdr:xfrm>
        <a:off x="6629400" y="1485900"/>
        <a:ext cx="2562225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647700</xdr:colOff>
      <xdr:row>7</xdr:row>
      <xdr:rowOff>19050</xdr:rowOff>
    </xdr:from>
    <xdr:to>
      <xdr:col>23</xdr:col>
      <xdr:colOff>457200</xdr:colOff>
      <xdr:row>12</xdr:row>
      <xdr:rowOff>66675</xdr:rowOff>
    </xdr:to>
    <xdr:graphicFrame>
      <xdr:nvGraphicFramePr>
        <xdr:cNvPr id="2" name="Chart 14"/>
        <xdr:cNvGraphicFramePr/>
      </xdr:nvGraphicFramePr>
      <xdr:xfrm>
        <a:off x="9229725" y="1495425"/>
        <a:ext cx="2552700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114300</xdr:colOff>
      <xdr:row>12</xdr:row>
      <xdr:rowOff>161925</xdr:rowOff>
    </xdr:from>
    <xdr:to>
      <xdr:col>23</xdr:col>
      <xdr:colOff>438150</xdr:colOff>
      <xdr:row>27</xdr:row>
      <xdr:rowOff>19050</xdr:rowOff>
    </xdr:to>
    <xdr:graphicFrame>
      <xdr:nvGraphicFramePr>
        <xdr:cNvPr id="3" name="Chart 15"/>
        <xdr:cNvGraphicFramePr/>
      </xdr:nvGraphicFramePr>
      <xdr:xfrm>
        <a:off x="6638925" y="3086100"/>
        <a:ext cx="51244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114300</xdr:colOff>
      <xdr:row>27</xdr:row>
      <xdr:rowOff>66675</xdr:rowOff>
    </xdr:from>
    <xdr:to>
      <xdr:col>19</xdr:col>
      <xdr:colOff>561975</xdr:colOff>
      <xdr:row>35</xdr:row>
      <xdr:rowOff>0</xdr:rowOff>
    </xdr:to>
    <xdr:graphicFrame>
      <xdr:nvGraphicFramePr>
        <xdr:cNvPr id="4" name="Chart 26"/>
        <xdr:cNvGraphicFramePr/>
      </xdr:nvGraphicFramePr>
      <xdr:xfrm>
        <a:off x="6638925" y="5705475"/>
        <a:ext cx="2505075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638175</xdr:colOff>
      <xdr:row>27</xdr:row>
      <xdr:rowOff>85725</xdr:rowOff>
    </xdr:from>
    <xdr:to>
      <xdr:col>23</xdr:col>
      <xdr:colOff>409575</xdr:colOff>
      <xdr:row>35</xdr:row>
      <xdr:rowOff>9525</xdr:rowOff>
    </xdr:to>
    <xdr:graphicFrame>
      <xdr:nvGraphicFramePr>
        <xdr:cNvPr id="5" name="Chart 27"/>
        <xdr:cNvGraphicFramePr/>
      </xdr:nvGraphicFramePr>
      <xdr:xfrm>
        <a:off x="9220200" y="5724525"/>
        <a:ext cx="2514600" cy="1819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104775</xdr:colOff>
      <xdr:row>35</xdr:row>
      <xdr:rowOff>57150</xdr:rowOff>
    </xdr:from>
    <xdr:to>
      <xdr:col>19</xdr:col>
      <xdr:colOff>542925</xdr:colOff>
      <xdr:row>44</xdr:row>
      <xdr:rowOff>114300</xdr:rowOff>
    </xdr:to>
    <xdr:graphicFrame>
      <xdr:nvGraphicFramePr>
        <xdr:cNvPr id="6" name="Chart 28"/>
        <xdr:cNvGraphicFramePr/>
      </xdr:nvGraphicFramePr>
      <xdr:xfrm>
        <a:off x="6629400" y="7591425"/>
        <a:ext cx="2495550" cy="168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657225</xdr:colOff>
      <xdr:row>35</xdr:row>
      <xdr:rowOff>66675</xdr:rowOff>
    </xdr:from>
    <xdr:to>
      <xdr:col>23</xdr:col>
      <xdr:colOff>409575</xdr:colOff>
      <xdr:row>44</xdr:row>
      <xdr:rowOff>114300</xdr:rowOff>
    </xdr:to>
    <xdr:graphicFrame>
      <xdr:nvGraphicFramePr>
        <xdr:cNvPr id="7" name="Chart 29"/>
        <xdr:cNvGraphicFramePr/>
      </xdr:nvGraphicFramePr>
      <xdr:xfrm>
        <a:off x="9239250" y="7600950"/>
        <a:ext cx="2495550" cy="167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104775</xdr:colOff>
      <xdr:row>51</xdr:row>
      <xdr:rowOff>9525</xdr:rowOff>
    </xdr:from>
    <xdr:to>
      <xdr:col>19</xdr:col>
      <xdr:colOff>609600</xdr:colOff>
      <xdr:row>56</xdr:row>
      <xdr:rowOff>66675</xdr:rowOff>
    </xdr:to>
    <xdr:graphicFrame>
      <xdr:nvGraphicFramePr>
        <xdr:cNvPr id="8" name="Chart 37"/>
        <xdr:cNvGraphicFramePr/>
      </xdr:nvGraphicFramePr>
      <xdr:xfrm>
        <a:off x="6629400" y="10601325"/>
        <a:ext cx="2562225" cy="1504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647700</xdr:colOff>
      <xdr:row>51</xdr:row>
      <xdr:rowOff>19050</xdr:rowOff>
    </xdr:from>
    <xdr:to>
      <xdr:col>23</xdr:col>
      <xdr:colOff>457200</xdr:colOff>
      <xdr:row>56</xdr:row>
      <xdr:rowOff>66675</xdr:rowOff>
    </xdr:to>
    <xdr:graphicFrame>
      <xdr:nvGraphicFramePr>
        <xdr:cNvPr id="9" name="Chart 38"/>
        <xdr:cNvGraphicFramePr/>
      </xdr:nvGraphicFramePr>
      <xdr:xfrm>
        <a:off x="9229725" y="10610850"/>
        <a:ext cx="2552700" cy="1495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114300</xdr:colOff>
      <xdr:row>56</xdr:row>
      <xdr:rowOff>161925</xdr:rowOff>
    </xdr:from>
    <xdr:to>
      <xdr:col>23</xdr:col>
      <xdr:colOff>438150</xdr:colOff>
      <xdr:row>71</xdr:row>
      <xdr:rowOff>19050</xdr:rowOff>
    </xdr:to>
    <xdr:graphicFrame>
      <xdr:nvGraphicFramePr>
        <xdr:cNvPr id="10" name="Chart 39"/>
        <xdr:cNvGraphicFramePr/>
      </xdr:nvGraphicFramePr>
      <xdr:xfrm>
        <a:off x="6638925" y="12201525"/>
        <a:ext cx="5124450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104775</xdr:colOff>
      <xdr:row>71</xdr:row>
      <xdr:rowOff>76200</xdr:rowOff>
    </xdr:from>
    <xdr:to>
      <xdr:col>19</xdr:col>
      <xdr:colOff>552450</xdr:colOff>
      <xdr:row>79</xdr:row>
      <xdr:rowOff>9525</xdr:rowOff>
    </xdr:to>
    <xdr:graphicFrame>
      <xdr:nvGraphicFramePr>
        <xdr:cNvPr id="11" name="Chart 40"/>
        <xdr:cNvGraphicFramePr/>
      </xdr:nvGraphicFramePr>
      <xdr:xfrm>
        <a:off x="6629400" y="14830425"/>
        <a:ext cx="2505075" cy="186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638175</xdr:colOff>
      <xdr:row>71</xdr:row>
      <xdr:rowOff>85725</xdr:rowOff>
    </xdr:from>
    <xdr:to>
      <xdr:col>23</xdr:col>
      <xdr:colOff>409575</xdr:colOff>
      <xdr:row>79</xdr:row>
      <xdr:rowOff>9525</xdr:rowOff>
    </xdr:to>
    <xdr:graphicFrame>
      <xdr:nvGraphicFramePr>
        <xdr:cNvPr id="12" name="Chart 41"/>
        <xdr:cNvGraphicFramePr/>
      </xdr:nvGraphicFramePr>
      <xdr:xfrm>
        <a:off x="9220200" y="14839950"/>
        <a:ext cx="2514600" cy="1857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104775</xdr:colOff>
      <xdr:row>79</xdr:row>
      <xdr:rowOff>57150</xdr:rowOff>
    </xdr:from>
    <xdr:to>
      <xdr:col>19</xdr:col>
      <xdr:colOff>542925</xdr:colOff>
      <xdr:row>88</xdr:row>
      <xdr:rowOff>114300</xdr:rowOff>
    </xdr:to>
    <xdr:graphicFrame>
      <xdr:nvGraphicFramePr>
        <xdr:cNvPr id="13" name="Chart 42"/>
        <xdr:cNvGraphicFramePr/>
      </xdr:nvGraphicFramePr>
      <xdr:xfrm>
        <a:off x="6629400" y="16744950"/>
        <a:ext cx="2495550" cy="1666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657225</xdr:colOff>
      <xdr:row>79</xdr:row>
      <xdr:rowOff>66675</xdr:rowOff>
    </xdr:from>
    <xdr:to>
      <xdr:col>23</xdr:col>
      <xdr:colOff>409575</xdr:colOff>
      <xdr:row>88</xdr:row>
      <xdr:rowOff>114300</xdr:rowOff>
    </xdr:to>
    <xdr:graphicFrame>
      <xdr:nvGraphicFramePr>
        <xdr:cNvPr id="14" name="Chart 43"/>
        <xdr:cNvGraphicFramePr/>
      </xdr:nvGraphicFramePr>
      <xdr:xfrm>
        <a:off x="9239250" y="16754475"/>
        <a:ext cx="2495550" cy="1657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9525</xdr:colOff>
      <xdr:row>5</xdr:row>
      <xdr:rowOff>57150</xdr:rowOff>
    </xdr:from>
    <xdr:to>
      <xdr:col>17</xdr:col>
      <xdr:colOff>28575</xdr:colOff>
      <xdr:row>6</xdr:row>
      <xdr:rowOff>285750</xdr:rowOff>
    </xdr:to>
    <xdr:grpSp>
      <xdr:nvGrpSpPr>
        <xdr:cNvPr id="15" name="Group 73"/>
        <xdr:cNvGrpSpPr>
          <a:grpSpLocks/>
        </xdr:cNvGrpSpPr>
      </xdr:nvGrpSpPr>
      <xdr:grpSpPr>
        <a:xfrm>
          <a:off x="6115050" y="1009650"/>
          <a:ext cx="1123950" cy="409575"/>
          <a:chOff x="766" y="103"/>
          <a:chExt cx="146" cy="53"/>
        </a:xfrm>
        <a:solidFill>
          <a:srgbClr val="FFFFFF"/>
        </a:solidFill>
      </xdr:grpSpPr>
      <xdr:sp>
        <xdr:nvSpPr>
          <xdr:cNvPr id="16" name="AutoShape 68"/>
          <xdr:cNvSpPr>
            <a:spLocks/>
          </xdr:cNvSpPr>
        </xdr:nvSpPr>
        <xdr:spPr>
          <a:xfrm>
            <a:off x="766" y="103"/>
            <a:ext cx="146" cy="53"/>
          </a:xfrm>
          <a:prstGeom prst="rightArrow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Box 69"/>
          <xdr:cNvSpPr txBox="1">
            <a:spLocks noChangeArrowheads="1"/>
          </xdr:cNvSpPr>
        </xdr:nvSpPr>
        <xdr:spPr>
          <a:xfrm>
            <a:off x="772" y="120"/>
            <a:ext cx="1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GRAFICI</a:t>
            </a:r>
          </a:p>
        </xdr:txBody>
      </xdr:sp>
    </xdr:grpSp>
    <xdr:clientData/>
  </xdr:twoCellAnchor>
  <xdr:twoCellAnchor>
    <xdr:from>
      <xdr:col>15</xdr:col>
      <xdr:colOff>342900</xdr:colOff>
      <xdr:row>49</xdr:row>
      <xdr:rowOff>76200</xdr:rowOff>
    </xdr:from>
    <xdr:to>
      <xdr:col>17</xdr:col>
      <xdr:colOff>361950</xdr:colOff>
      <xdr:row>50</xdr:row>
      <xdr:rowOff>304800</xdr:rowOff>
    </xdr:to>
    <xdr:grpSp>
      <xdr:nvGrpSpPr>
        <xdr:cNvPr id="18" name="Group 78"/>
        <xdr:cNvGrpSpPr>
          <a:grpSpLocks/>
        </xdr:cNvGrpSpPr>
      </xdr:nvGrpSpPr>
      <xdr:grpSpPr>
        <a:xfrm>
          <a:off x="6448425" y="10144125"/>
          <a:ext cx="1123950" cy="409575"/>
          <a:chOff x="766" y="103"/>
          <a:chExt cx="146" cy="53"/>
        </a:xfrm>
        <a:solidFill>
          <a:srgbClr val="FFFFFF"/>
        </a:solidFill>
      </xdr:grpSpPr>
      <xdr:sp>
        <xdr:nvSpPr>
          <xdr:cNvPr id="19" name="AutoShape 79"/>
          <xdr:cNvSpPr>
            <a:spLocks/>
          </xdr:cNvSpPr>
        </xdr:nvSpPr>
        <xdr:spPr>
          <a:xfrm>
            <a:off x="766" y="103"/>
            <a:ext cx="146" cy="53"/>
          </a:xfrm>
          <a:prstGeom prst="rightArrow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80"/>
          <xdr:cNvSpPr txBox="1">
            <a:spLocks noChangeArrowheads="1"/>
          </xdr:cNvSpPr>
        </xdr:nvSpPr>
        <xdr:spPr>
          <a:xfrm>
            <a:off x="772" y="120"/>
            <a:ext cx="1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GRAFICI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0.74825</cdr:x>
      <cdr:y>0.15175</cdr:y>
    </cdr:from>
    <cdr:to>
      <cdr:x>0.94075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390525"/>
          <a:ext cx="1009650" cy="2857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media della classe</a:t>
          </a:r>
          <a:r>
            <a:rPr lang="en-US" cap="none" sz="14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0.69525</cdr:x>
      <cdr:y>0.2105</cdr:y>
    </cdr:from>
    <cdr:to>
      <cdr:x>0.74725</cdr:x>
      <cdr:y>0.4765</cdr:y>
    </cdr:to>
    <cdr:sp>
      <cdr:nvSpPr>
        <cdr:cNvPr id="2" name="Line 2"/>
        <cdr:cNvSpPr>
          <a:spLocks/>
        </cdr:cNvSpPr>
      </cdr:nvSpPr>
      <cdr:spPr>
        <a:xfrm flipH="1">
          <a:off x="3657600" y="542925"/>
          <a:ext cx="276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0.75125</cdr:x>
      <cdr:y>0.1485</cdr:y>
    </cdr:from>
    <cdr:to>
      <cdr:x>0.9415</cdr:x>
      <cdr:y>0.243</cdr:y>
    </cdr:to>
    <cdr:sp>
      <cdr:nvSpPr>
        <cdr:cNvPr id="1" name="TextBox 1"/>
        <cdr:cNvSpPr txBox="1">
          <a:spLocks noChangeArrowheads="1"/>
        </cdr:cNvSpPr>
      </cdr:nvSpPr>
      <cdr:spPr>
        <a:xfrm>
          <a:off x="3962400" y="381000"/>
          <a:ext cx="100012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media della classe</a:t>
          </a:r>
          <a:r>
            <a:rPr lang="en-US" cap="none" sz="14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0.69875</cdr:x>
      <cdr:y>0.19925</cdr:y>
    </cdr:from>
    <cdr:to>
      <cdr:x>0.75025</cdr:x>
      <cdr:y>0.4285</cdr:y>
    </cdr:to>
    <cdr:sp>
      <cdr:nvSpPr>
        <cdr:cNvPr id="2" name="Line 2"/>
        <cdr:cNvSpPr>
          <a:spLocks/>
        </cdr:cNvSpPr>
      </cdr:nvSpPr>
      <cdr:spPr>
        <a:xfrm flipH="1">
          <a:off x="3686175" y="514350"/>
          <a:ext cx="276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5</xdr:row>
      <xdr:rowOff>19050</xdr:rowOff>
    </xdr:from>
    <xdr:to>
      <xdr:col>17</xdr:col>
      <xdr:colOff>57150</xdr:colOff>
      <xdr:row>6</xdr:row>
      <xdr:rowOff>304800</xdr:rowOff>
    </xdr:to>
    <xdr:grpSp>
      <xdr:nvGrpSpPr>
        <xdr:cNvPr id="1" name="Group 20"/>
        <xdr:cNvGrpSpPr>
          <a:grpSpLocks/>
        </xdr:cNvGrpSpPr>
      </xdr:nvGrpSpPr>
      <xdr:grpSpPr>
        <a:xfrm>
          <a:off x="6134100" y="942975"/>
          <a:ext cx="1133475" cy="466725"/>
          <a:chOff x="766" y="103"/>
          <a:chExt cx="146" cy="53"/>
        </a:xfrm>
        <a:solidFill>
          <a:srgbClr val="FFFFFF"/>
        </a:solidFill>
      </xdr:grpSpPr>
      <xdr:sp>
        <xdr:nvSpPr>
          <xdr:cNvPr id="2" name="AutoShape 21"/>
          <xdr:cNvSpPr>
            <a:spLocks/>
          </xdr:cNvSpPr>
        </xdr:nvSpPr>
        <xdr:spPr>
          <a:xfrm>
            <a:off x="766" y="103"/>
            <a:ext cx="146" cy="53"/>
          </a:xfrm>
          <a:prstGeom prst="rightArrow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22"/>
          <xdr:cNvSpPr txBox="1">
            <a:spLocks noChangeArrowheads="1"/>
          </xdr:cNvSpPr>
        </xdr:nvSpPr>
        <xdr:spPr>
          <a:xfrm>
            <a:off x="772" y="120"/>
            <a:ext cx="1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GRAFICI</a:t>
            </a:r>
          </a:p>
        </xdr:txBody>
      </xdr:sp>
    </xdr:grpSp>
    <xdr:clientData/>
  </xdr:twoCellAnchor>
  <xdr:twoCellAnchor>
    <xdr:from>
      <xdr:col>16</xdr:col>
      <xdr:colOff>161925</xdr:colOff>
      <xdr:row>7</xdr:row>
      <xdr:rowOff>9525</xdr:rowOff>
    </xdr:from>
    <xdr:to>
      <xdr:col>19</xdr:col>
      <xdr:colOff>495300</xdr:colOff>
      <xdr:row>12</xdr:row>
      <xdr:rowOff>47625</xdr:rowOff>
    </xdr:to>
    <xdr:graphicFrame>
      <xdr:nvGraphicFramePr>
        <xdr:cNvPr id="4" name="Chart 76"/>
        <xdr:cNvGraphicFramePr/>
      </xdr:nvGraphicFramePr>
      <xdr:xfrm>
        <a:off x="6686550" y="1485900"/>
        <a:ext cx="23907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609600</xdr:colOff>
      <xdr:row>7</xdr:row>
      <xdr:rowOff>9525</xdr:rowOff>
    </xdr:from>
    <xdr:to>
      <xdr:col>23</xdr:col>
      <xdr:colOff>342900</xdr:colOff>
      <xdr:row>12</xdr:row>
      <xdr:rowOff>47625</xdr:rowOff>
    </xdr:to>
    <xdr:graphicFrame>
      <xdr:nvGraphicFramePr>
        <xdr:cNvPr id="5" name="Chart 77"/>
        <xdr:cNvGraphicFramePr/>
      </xdr:nvGraphicFramePr>
      <xdr:xfrm>
        <a:off x="9191625" y="1485900"/>
        <a:ext cx="247650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180975</xdr:colOff>
      <xdr:row>27</xdr:row>
      <xdr:rowOff>114300</xdr:rowOff>
    </xdr:from>
    <xdr:to>
      <xdr:col>19</xdr:col>
      <xdr:colOff>638175</xdr:colOff>
      <xdr:row>35</xdr:row>
      <xdr:rowOff>57150</xdr:rowOff>
    </xdr:to>
    <xdr:graphicFrame>
      <xdr:nvGraphicFramePr>
        <xdr:cNvPr id="6" name="Chart 79"/>
        <xdr:cNvGraphicFramePr/>
      </xdr:nvGraphicFramePr>
      <xdr:xfrm>
        <a:off x="6705600" y="6115050"/>
        <a:ext cx="2514600" cy="183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57150</xdr:colOff>
      <xdr:row>27</xdr:row>
      <xdr:rowOff>123825</xdr:rowOff>
    </xdr:from>
    <xdr:to>
      <xdr:col>23</xdr:col>
      <xdr:colOff>523875</xdr:colOff>
      <xdr:row>35</xdr:row>
      <xdr:rowOff>57150</xdr:rowOff>
    </xdr:to>
    <xdr:graphicFrame>
      <xdr:nvGraphicFramePr>
        <xdr:cNvPr id="7" name="Chart 80"/>
        <xdr:cNvGraphicFramePr/>
      </xdr:nvGraphicFramePr>
      <xdr:xfrm>
        <a:off x="9324975" y="6124575"/>
        <a:ext cx="2524125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180975</xdr:colOff>
      <xdr:row>35</xdr:row>
      <xdr:rowOff>133350</xdr:rowOff>
    </xdr:from>
    <xdr:to>
      <xdr:col>19</xdr:col>
      <xdr:colOff>628650</xdr:colOff>
      <xdr:row>45</xdr:row>
      <xdr:rowOff>19050</xdr:rowOff>
    </xdr:to>
    <xdr:graphicFrame>
      <xdr:nvGraphicFramePr>
        <xdr:cNvPr id="8" name="Chart 81"/>
        <xdr:cNvGraphicFramePr/>
      </xdr:nvGraphicFramePr>
      <xdr:xfrm>
        <a:off x="6705600" y="8029575"/>
        <a:ext cx="25050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57150</xdr:colOff>
      <xdr:row>35</xdr:row>
      <xdr:rowOff>133350</xdr:rowOff>
    </xdr:from>
    <xdr:to>
      <xdr:col>23</xdr:col>
      <xdr:colOff>504825</xdr:colOff>
      <xdr:row>45</xdr:row>
      <xdr:rowOff>9525</xdr:rowOff>
    </xdr:to>
    <xdr:graphicFrame>
      <xdr:nvGraphicFramePr>
        <xdr:cNvPr id="9" name="Chart 82"/>
        <xdr:cNvGraphicFramePr/>
      </xdr:nvGraphicFramePr>
      <xdr:xfrm>
        <a:off x="9324975" y="8029575"/>
        <a:ext cx="2505075" cy="168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104775</xdr:colOff>
      <xdr:row>53</xdr:row>
      <xdr:rowOff>9525</xdr:rowOff>
    </xdr:from>
    <xdr:to>
      <xdr:col>19</xdr:col>
      <xdr:colOff>619125</xdr:colOff>
      <xdr:row>58</xdr:row>
      <xdr:rowOff>114300</xdr:rowOff>
    </xdr:to>
    <xdr:graphicFrame>
      <xdr:nvGraphicFramePr>
        <xdr:cNvPr id="10" name="Chart 83"/>
        <xdr:cNvGraphicFramePr/>
      </xdr:nvGraphicFramePr>
      <xdr:xfrm>
        <a:off x="6629400" y="11439525"/>
        <a:ext cx="2571750" cy="1514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47625</xdr:colOff>
      <xdr:row>53</xdr:row>
      <xdr:rowOff>0</xdr:rowOff>
    </xdr:from>
    <xdr:to>
      <xdr:col>23</xdr:col>
      <xdr:colOff>552450</xdr:colOff>
      <xdr:row>58</xdr:row>
      <xdr:rowOff>95250</xdr:rowOff>
    </xdr:to>
    <xdr:graphicFrame>
      <xdr:nvGraphicFramePr>
        <xdr:cNvPr id="11" name="Chart 84"/>
        <xdr:cNvGraphicFramePr/>
      </xdr:nvGraphicFramePr>
      <xdr:xfrm>
        <a:off x="9315450" y="11430000"/>
        <a:ext cx="2562225" cy="1504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95250</xdr:colOff>
      <xdr:row>58</xdr:row>
      <xdr:rowOff>171450</xdr:rowOff>
    </xdr:from>
    <xdr:to>
      <xdr:col>23</xdr:col>
      <xdr:colOff>561975</xdr:colOff>
      <xdr:row>73</xdr:row>
      <xdr:rowOff>38100</xdr:rowOff>
    </xdr:to>
    <xdr:graphicFrame>
      <xdr:nvGraphicFramePr>
        <xdr:cNvPr id="12" name="Chart 85"/>
        <xdr:cNvGraphicFramePr/>
      </xdr:nvGraphicFramePr>
      <xdr:xfrm>
        <a:off x="6619875" y="13011150"/>
        <a:ext cx="526732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104775</xdr:colOff>
      <xdr:row>73</xdr:row>
      <xdr:rowOff>123825</xdr:rowOff>
    </xdr:from>
    <xdr:to>
      <xdr:col>19</xdr:col>
      <xdr:colOff>628650</xdr:colOff>
      <xdr:row>81</xdr:row>
      <xdr:rowOff>104775</xdr:rowOff>
    </xdr:to>
    <xdr:graphicFrame>
      <xdr:nvGraphicFramePr>
        <xdr:cNvPr id="13" name="Chart 86"/>
        <xdr:cNvGraphicFramePr/>
      </xdr:nvGraphicFramePr>
      <xdr:xfrm>
        <a:off x="6629400" y="15678150"/>
        <a:ext cx="2581275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47625</xdr:colOff>
      <xdr:row>73</xdr:row>
      <xdr:rowOff>133350</xdr:rowOff>
    </xdr:from>
    <xdr:to>
      <xdr:col>23</xdr:col>
      <xdr:colOff>561975</xdr:colOff>
      <xdr:row>81</xdr:row>
      <xdr:rowOff>104775</xdr:rowOff>
    </xdr:to>
    <xdr:graphicFrame>
      <xdr:nvGraphicFramePr>
        <xdr:cNvPr id="14" name="Chart 87"/>
        <xdr:cNvGraphicFramePr/>
      </xdr:nvGraphicFramePr>
      <xdr:xfrm>
        <a:off x="9315450" y="15687675"/>
        <a:ext cx="2571750" cy="186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104775</xdr:colOff>
      <xdr:row>82</xdr:row>
      <xdr:rowOff>19050</xdr:rowOff>
    </xdr:from>
    <xdr:to>
      <xdr:col>19</xdr:col>
      <xdr:colOff>609600</xdr:colOff>
      <xdr:row>91</xdr:row>
      <xdr:rowOff>85725</xdr:rowOff>
    </xdr:to>
    <xdr:graphicFrame>
      <xdr:nvGraphicFramePr>
        <xdr:cNvPr id="15" name="Chart 88"/>
        <xdr:cNvGraphicFramePr/>
      </xdr:nvGraphicFramePr>
      <xdr:xfrm>
        <a:off x="6629400" y="17649825"/>
        <a:ext cx="2562225" cy="1695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66675</xdr:colOff>
      <xdr:row>82</xdr:row>
      <xdr:rowOff>0</xdr:rowOff>
    </xdr:from>
    <xdr:to>
      <xdr:col>23</xdr:col>
      <xdr:colOff>590550</xdr:colOff>
      <xdr:row>91</xdr:row>
      <xdr:rowOff>57150</xdr:rowOff>
    </xdr:to>
    <xdr:graphicFrame>
      <xdr:nvGraphicFramePr>
        <xdr:cNvPr id="16" name="Chart 89"/>
        <xdr:cNvGraphicFramePr/>
      </xdr:nvGraphicFramePr>
      <xdr:xfrm>
        <a:off x="9334500" y="17630775"/>
        <a:ext cx="2581275" cy="1685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171450</xdr:colOff>
      <xdr:row>12</xdr:row>
      <xdr:rowOff>142875</xdr:rowOff>
    </xdr:from>
    <xdr:to>
      <xdr:col>23</xdr:col>
      <xdr:colOff>647700</xdr:colOff>
      <xdr:row>27</xdr:row>
      <xdr:rowOff>19050</xdr:rowOff>
    </xdr:to>
    <xdr:graphicFrame>
      <xdr:nvGraphicFramePr>
        <xdr:cNvPr id="17" name="Chart 90"/>
        <xdr:cNvGraphicFramePr/>
      </xdr:nvGraphicFramePr>
      <xdr:xfrm>
        <a:off x="6696075" y="3429000"/>
        <a:ext cx="5276850" cy="2590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9525</xdr:colOff>
      <xdr:row>51</xdr:row>
      <xdr:rowOff>133350</xdr:rowOff>
    </xdr:from>
    <xdr:to>
      <xdr:col>17</xdr:col>
      <xdr:colOff>447675</xdr:colOff>
      <xdr:row>52</xdr:row>
      <xdr:rowOff>361950</xdr:rowOff>
    </xdr:to>
    <xdr:grpSp>
      <xdr:nvGrpSpPr>
        <xdr:cNvPr id="18" name="Group 91"/>
        <xdr:cNvGrpSpPr>
          <a:grpSpLocks/>
        </xdr:cNvGrpSpPr>
      </xdr:nvGrpSpPr>
      <xdr:grpSpPr>
        <a:xfrm>
          <a:off x="6534150" y="10925175"/>
          <a:ext cx="1123950" cy="409575"/>
          <a:chOff x="766" y="103"/>
          <a:chExt cx="146" cy="53"/>
        </a:xfrm>
        <a:solidFill>
          <a:srgbClr val="FFFFFF"/>
        </a:solidFill>
      </xdr:grpSpPr>
      <xdr:sp>
        <xdr:nvSpPr>
          <xdr:cNvPr id="19" name="AutoShape 92"/>
          <xdr:cNvSpPr>
            <a:spLocks/>
          </xdr:cNvSpPr>
        </xdr:nvSpPr>
        <xdr:spPr>
          <a:xfrm>
            <a:off x="766" y="103"/>
            <a:ext cx="146" cy="53"/>
          </a:xfrm>
          <a:prstGeom prst="rightArrow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93"/>
          <xdr:cNvSpPr txBox="1">
            <a:spLocks noChangeArrowheads="1"/>
          </xdr:cNvSpPr>
        </xdr:nvSpPr>
        <xdr:spPr>
          <a:xfrm>
            <a:off x="772" y="120"/>
            <a:ext cx="1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GRAFICI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P87"/>
  <sheetViews>
    <sheetView tabSelected="1" workbookViewId="0" topLeftCell="A1">
      <selection activeCell="D77" sqref="D77"/>
    </sheetView>
  </sheetViews>
  <sheetFormatPr defaultColWidth="9.00390625" defaultRowHeight="14.25"/>
  <cols>
    <col min="1" max="1" width="2.875" style="0" bestFit="1" customWidth="1"/>
    <col min="2" max="2" width="9.625" style="21" customWidth="1"/>
    <col min="3" max="3" width="9.75390625" style="21" customWidth="1"/>
    <col min="4" max="4" width="5.375" style="0" customWidth="1"/>
    <col min="5" max="5" width="4.375" style="0" bestFit="1" customWidth="1"/>
    <col min="6" max="6" width="5.375" style="0" customWidth="1"/>
    <col min="7" max="10" width="4.375" style="0" customWidth="1"/>
    <col min="11" max="11" width="6.00390625" style="0" customWidth="1"/>
    <col min="12" max="12" width="4.75390625" style="12" customWidth="1"/>
    <col min="13" max="14" width="4.50390625" style="0" customWidth="1"/>
    <col min="15" max="16" width="5.50390625" style="2" customWidth="1"/>
  </cols>
  <sheetData>
    <row r="1" spans="1:16" ht="14.25">
      <c r="A1" s="90" t="s">
        <v>94</v>
      </c>
      <c r="B1" s="91"/>
      <c r="C1" s="120" t="s">
        <v>104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3:16" ht="14.25"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3:16" ht="18" customHeight="1">
      <c r="C3" s="120" t="s">
        <v>113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99"/>
      <c r="P3" s="99"/>
    </row>
    <row r="4" spans="1:16" s="2" customFormat="1" ht="14.25">
      <c r="A4" s="13"/>
      <c r="B4" s="22"/>
      <c r="C4" s="82" t="s">
        <v>12</v>
      </c>
      <c r="D4" s="123" t="s">
        <v>106</v>
      </c>
      <c r="E4" s="123"/>
      <c r="F4" s="123"/>
      <c r="G4" s="123"/>
      <c r="H4" s="123"/>
      <c r="I4" s="23"/>
      <c r="J4" s="23" t="s">
        <v>10</v>
      </c>
      <c r="K4" s="23"/>
      <c r="L4" s="97" t="s">
        <v>18</v>
      </c>
      <c r="M4" s="60"/>
      <c r="N4" s="59"/>
      <c r="O4" s="59"/>
      <c r="P4" s="59"/>
    </row>
    <row r="5" spans="1:16" ht="14.25">
      <c r="A5" s="1"/>
      <c r="B5" s="24" t="s">
        <v>21</v>
      </c>
      <c r="C5" s="25" t="s">
        <v>23</v>
      </c>
      <c r="D5" s="23"/>
      <c r="E5" s="26" t="s">
        <v>13</v>
      </c>
      <c r="F5" s="127" t="str">
        <f>anno_scol</f>
        <v>2002/2003</v>
      </c>
      <c r="G5" s="127"/>
      <c r="H5" s="59"/>
      <c r="I5" s="59"/>
      <c r="J5" s="26" t="s">
        <v>84</v>
      </c>
      <c r="K5" s="123" t="str">
        <f>docente</f>
        <v>TalDeiTali</v>
      </c>
      <c r="L5" s="123"/>
      <c r="M5" s="123"/>
      <c r="N5" s="123"/>
      <c r="O5" s="123"/>
      <c r="P5" s="123"/>
    </row>
    <row r="6" spans="1:12" ht="14.25">
      <c r="A6" s="1"/>
      <c r="D6" s="3"/>
      <c r="E6" s="3"/>
      <c r="F6" s="3"/>
      <c r="G6" s="3"/>
      <c r="L6" s="5"/>
    </row>
    <row r="7" spans="1:14" ht="27" customHeight="1">
      <c r="A7" s="1"/>
      <c r="B7" s="100" t="s">
        <v>24</v>
      </c>
      <c r="C7" s="101"/>
      <c r="D7" s="124" t="s">
        <v>78</v>
      </c>
      <c r="E7" s="124"/>
      <c r="F7" s="124"/>
      <c r="G7" s="3"/>
      <c r="H7" s="125" t="s">
        <v>79</v>
      </c>
      <c r="I7" s="126"/>
      <c r="J7" s="3"/>
      <c r="K7" s="3" t="s">
        <v>81</v>
      </c>
      <c r="L7" s="121" t="s">
        <v>27</v>
      </c>
      <c r="M7" s="122"/>
      <c r="N7" s="62"/>
    </row>
    <row r="8" spans="1:16" ht="57" customHeight="1">
      <c r="A8" s="48" t="s">
        <v>0</v>
      </c>
      <c r="B8" s="84" t="s">
        <v>4</v>
      </c>
      <c r="C8" s="84" t="s">
        <v>5</v>
      </c>
      <c r="D8" s="49" t="s">
        <v>1</v>
      </c>
      <c r="E8" s="50" t="s">
        <v>2</v>
      </c>
      <c r="F8" s="51" t="s">
        <v>3</v>
      </c>
      <c r="G8" s="52" t="s">
        <v>25</v>
      </c>
      <c r="H8" s="53" t="s">
        <v>95</v>
      </c>
      <c r="I8" s="54" t="s">
        <v>96</v>
      </c>
      <c r="J8" s="55" t="s">
        <v>26</v>
      </c>
      <c r="K8" s="46"/>
      <c r="L8" s="56" t="s">
        <v>78</v>
      </c>
      <c r="M8" s="56" t="s">
        <v>79</v>
      </c>
      <c r="N8" s="57" t="s">
        <v>80</v>
      </c>
      <c r="O8" s="58" t="s">
        <v>28</v>
      </c>
      <c r="P8" s="58" t="s">
        <v>77</v>
      </c>
    </row>
    <row r="9" spans="1:16" s="2" customFormat="1" ht="14.25">
      <c r="A9" s="27">
        <v>1</v>
      </c>
      <c r="B9" s="93" t="s">
        <v>31</v>
      </c>
      <c r="C9" s="93" t="s">
        <v>32</v>
      </c>
      <c r="D9" s="30">
        <v>10</v>
      </c>
      <c r="E9" s="30">
        <v>1</v>
      </c>
      <c r="F9" s="30">
        <v>5</v>
      </c>
      <c r="G9" s="20">
        <f aca="true" t="shared" si="0" ref="G9:G22">AVERAGE(D9:F9)</f>
        <v>5.333333333333333</v>
      </c>
      <c r="H9" s="28">
        <v>5.5</v>
      </c>
      <c r="I9" s="28">
        <v>8</v>
      </c>
      <c r="J9" s="29">
        <f aca="true" t="shared" si="1" ref="J9:J22">AVERAGE(H9:I9)</f>
        <v>6.75</v>
      </c>
      <c r="K9" s="7"/>
      <c r="L9" s="16">
        <f aca="true" t="shared" si="2" ref="L9:L31">ROUND(G9,0)</f>
        <v>5</v>
      </c>
      <c r="M9" s="18">
        <f aca="true" t="shared" si="3" ref="M9:M31">ROUND(J9,0)</f>
        <v>7</v>
      </c>
      <c r="N9" s="18">
        <f aca="true" t="shared" si="4" ref="N9:N31">AVERAGE(L9,M9)</f>
        <v>6</v>
      </c>
      <c r="O9" s="83">
        <f>$N$32</f>
        <v>5.456521739130435</v>
      </c>
      <c r="P9" s="47">
        <f>N9-O9</f>
        <v>0.5434782608695654</v>
      </c>
    </row>
    <row r="10" spans="1:16" s="2" customFormat="1" ht="14.25">
      <c r="A10" s="27">
        <v>2</v>
      </c>
      <c r="B10" s="93" t="s">
        <v>33</v>
      </c>
      <c r="C10" s="93" t="s">
        <v>34</v>
      </c>
      <c r="D10" s="28">
        <v>4</v>
      </c>
      <c r="E10" s="28">
        <v>1</v>
      </c>
      <c r="F10" s="28">
        <v>2</v>
      </c>
      <c r="G10" s="29">
        <f>AVERAGE(D10:F10)</f>
        <v>2.3333333333333335</v>
      </c>
      <c r="H10" s="28">
        <v>6</v>
      </c>
      <c r="I10" s="28">
        <v>3</v>
      </c>
      <c r="J10" s="29">
        <f>AVERAGE(H10:I10)</f>
        <v>4.5</v>
      </c>
      <c r="K10" s="7"/>
      <c r="L10" s="18">
        <f t="shared" si="2"/>
        <v>2</v>
      </c>
      <c r="M10" s="18">
        <f t="shared" si="3"/>
        <v>5</v>
      </c>
      <c r="N10" s="102">
        <f t="shared" si="4"/>
        <v>3.5</v>
      </c>
      <c r="O10" s="41">
        <f aca="true" t="shared" si="5" ref="O10:O31">$N$32</f>
        <v>5.456521739130435</v>
      </c>
      <c r="P10" s="103">
        <f aca="true" t="shared" si="6" ref="P10:P31">N10-O10</f>
        <v>-1.9565217391304346</v>
      </c>
    </row>
    <row r="11" spans="1:16" s="2" customFormat="1" ht="14.25">
      <c r="A11" s="27">
        <v>3</v>
      </c>
      <c r="B11" s="93" t="s">
        <v>35</v>
      </c>
      <c r="C11" s="93" t="s">
        <v>36</v>
      </c>
      <c r="D11" s="28">
        <v>9</v>
      </c>
      <c r="E11" s="28">
        <v>3</v>
      </c>
      <c r="F11" s="28">
        <v>7</v>
      </c>
      <c r="G11" s="29">
        <f t="shared" si="0"/>
        <v>6.333333333333333</v>
      </c>
      <c r="H11" s="28">
        <v>7</v>
      </c>
      <c r="I11" s="28">
        <v>8</v>
      </c>
      <c r="J11" s="29">
        <f t="shared" si="1"/>
        <v>7.5</v>
      </c>
      <c r="K11" s="7"/>
      <c r="L11" s="18">
        <f t="shared" si="2"/>
        <v>6</v>
      </c>
      <c r="M11" s="18">
        <f t="shared" si="3"/>
        <v>8</v>
      </c>
      <c r="N11" s="18">
        <f t="shared" si="4"/>
        <v>7</v>
      </c>
      <c r="O11" s="104">
        <f t="shared" si="5"/>
        <v>5.456521739130435</v>
      </c>
      <c r="P11" s="47">
        <f t="shared" si="6"/>
        <v>1.5434782608695654</v>
      </c>
    </row>
    <row r="12" spans="1:16" s="2" customFormat="1" ht="14.25">
      <c r="A12" s="27">
        <v>4</v>
      </c>
      <c r="B12" s="93" t="s">
        <v>37</v>
      </c>
      <c r="C12" s="93" t="s">
        <v>38</v>
      </c>
      <c r="D12" s="28">
        <v>10</v>
      </c>
      <c r="E12" s="28">
        <v>7</v>
      </c>
      <c r="F12" s="28">
        <v>10</v>
      </c>
      <c r="G12" s="29">
        <f t="shared" si="0"/>
        <v>9</v>
      </c>
      <c r="H12" s="28">
        <v>7.5</v>
      </c>
      <c r="I12" s="28">
        <v>9</v>
      </c>
      <c r="J12" s="29">
        <f t="shared" si="1"/>
        <v>8.25</v>
      </c>
      <c r="K12" s="7"/>
      <c r="L12" s="18">
        <f t="shared" si="2"/>
        <v>9</v>
      </c>
      <c r="M12" s="18">
        <f t="shared" si="3"/>
        <v>8</v>
      </c>
      <c r="N12" s="18">
        <f t="shared" si="4"/>
        <v>8.5</v>
      </c>
      <c r="O12" s="47">
        <f t="shared" si="5"/>
        <v>5.456521739130435</v>
      </c>
      <c r="P12" s="47">
        <f t="shared" si="6"/>
        <v>3.0434782608695654</v>
      </c>
    </row>
    <row r="13" spans="1:16" s="2" customFormat="1" ht="14.25">
      <c r="A13" s="27">
        <v>5</v>
      </c>
      <c r="B13" s="93" t="s">
        <v>39</v>
      </c>
      <c r="C13" s="93" t="s">
        <v>40</v>
      </c>
      <c r="D13" s="28">
        <v>5</v>
      </c>
      <c r="E13" s="28">
        <v>4</v>
      </c>
      <c r="F13" s="28">
        <v>5</v>
      </c>
      <c r="G13" s="29">
        <f t="shared" si="0"/>
        <v>4.666666666666667</v>
      </c>
      <c r="H13" s="28">
        <v>4</v>
      </c>
      <c r="I13" s="28">
        <v>3</v>
      </c>
      <c r="J13" s="29">
        <f t="shared" si="1"/>
        <v>3.5</v>
      </c>
      <c r="K13" s="7"/>
      <c r="L13" s="18">
        <f t="shared" si="2"/>
        <v>5</v>
      </c>
      <c r="M13" s="18">
        <f t="shared" si="3"/>
        <v>4</v>
      </c>
      <c r="N13" s="18">
        <f t="shared" si="4"/>
        <v>4.5</v>
      </c>
      <c r="O13" s="47">
        <f t="shared" si="5"/>
        <v>5.456521739130435</v>
      </c>
      <c r="P13" s="47">
        <f t="shared" si="6"/>
        <v>-0.9565217391304346</v>
      </c>
    </row>
    <row r="14" spans="1:16" s="2" customFormat="1" ht="14.25">
      <c r="A14" s="27">
        <v>6</v>
      </c>
      <c r="B14" s="93" t="s">
        <v>41</v>
      </c>
      <c r="C14" s="93" t="s">
        <v>42</v>
      </c>
      <c r="D14" s="28">
        <v>4</v>
      </c>
      <c r="E14" s="28">
        <v>1</v>
      </c>
      <c r="F14" s="28" t="s">
        <v>11</v>
      </c>
      <c r="G14" s="29">
        <f t="shared" si="0"/>
        <v>2.5</v>
      </c>
      <c r="H14" s="28">
        <v>4</v>
      </c>
      <c r="I14" s="28">
        <v>4</v>
      </c>
      <c r="J14" s="29">
        <f t="shared" si="1"/>
        <v>4</v>
      </c>
      <c r="K14" s="7"/>
      <c r="L14" s="18">
        <f t="shared" si="2"/>
        <v>3</v>
      </c>
      <c r="M14" s="18">
        <f t="shared" si="3"/>
        <v>4</v>
      </c>
      <c r="N14" s="18">
        <f t="shared" si="4"/>
        <v>3.5</v>
      </c>
      <c r="O14" s="47">
        <f t="shared" si="5"/>
        <v>5.456521739130435</v>
      </c>
      <c r="P14" s="47">
        <f t="shared" si="6"/>
        <v>-1.9565217391304346</v>
      </c>
    </row>
    <row r="15" spans="1:16" s="2" customFormat="1" ht="14.25">
      <c r="A15" s="27">
        <v>7</v>
      </c>
      <c r="B15" s="93" t="s">
        <v>43</v>
      </c>
      <c r="C15" s="93" t="s">
        <v>44</v>
      </c>
      <c r="D15" s="28">
        <v>7</v>
      </c>
      <c r="E15" s="28">
        <v>6</v>
      </c>
      <c r="F15" s="28">
        <v>6</v>
      </c>
      <c r="G15" s="29">
        <f t="shared" si="0"/>
        <v>6.333333333333333</v>
      </c>
      <c r="H15" s="28">
        <v>7.5</v>
      </c>
      <c r="I15" s="28">
        <v>9</v>
      </c>
      <c r="J15" s="29">
        <f t="shared" si="1"/>
        <v>8.25</v>
      </c>
      <c r="K15" s="7"/>
      <c r="L15" s="18">
        <f t="shared" si="2"/>
        <v>6</v>
      </c>
      <c r="M15" s="18">
        <f t="shared" si="3"/>
        <v>8</v>
      </c>
      <c r="N15" s="18">
        <f t="shared" si="4"/>
        <v>7</v>
      </c>
      <c r="O15" s="47">
        <f t="shared" si="5"/>
        <v>5.456521739130435</v>
      </c>
      <c r="P15" s="47">
        <f t="shared" si="6"/>
        <v>1.5434782608695654</v>
      </c>
    </row>
    <row r="16" spans="1:16" s="2" customFormat="1" ht="14.25">
      <c r="A16" s="27">
        <v>8</v>
      </c>
      <c r="B16" s="93" t="s">
        <v>45</v>
      </c>
      <c r="C16" s="93" t="s">
        <v>46</v>
      </c>
      <c r="D16" s="28">
        <v>8</v>
      </c>
      <c r="E16" s="28">
        <v>4</v>
      </c>
      <c r="F16" s="28">
        <v>6</v>
      </c>
      <c r="G16" s="29">
        <f t="shared" si="0"/>
        <v>6</v>
      </c>
      <c r="H16" s="28">
        <v>5</v>
      </c>
      <c r="I16" s="28">
        <v>4</v>
      </c>
      <c r="J16" s="29">
        <f t="shared" si="1"/>
        <v>4.5</v>
      </c>
      <c r="K16" s="7"/>
      <c r="L16" s="18">
        <f t="shared" si="2"/>
        <v>6</v>
      </c>
      <c r="M16" s="18">
        <f t="shared" si="3"/>
        <v>5</v>
      </c>
      <c r="N16" s="18">
        <f t="shared" si="4"/>
        <v>5.5</v>
      </c>
      <c r="O16" s="47">
        <f t="shared" si="5"/>
        <v>5.456521739130435</v>
      </c>
      <c r="P16" s="47">
        <f t="shared" si="6"/>
        <v>0.04347826086956541</v>
      </c>
    </row>
    <row r="17" spans="1:16" s="2" customFormat="1" ht="14.25">
      <c r="A17" s="27">
        <v>9</v>
      </c>
      <c r="B17" s="93" t="s">
        <v>47</v>
      </c>
      <c r="C17" s="93" t="s">
        <v>48</v>
      </c>
      <c r="D17" s="28">
        <v>7</v>
      </c>
      <c r="E17" s="28">
        <v>4</v>
      </c>
      <c r="F17" s="28">
        <v>6</v>
      </c>
      <c r="G17" s="29">
        <f t="shared" si="0"/>
        <v>5.666666666666667</v>
      </c>
      <c r="H17" s="28">
        <v>4.5</v>
      </c>
      <c r="I17" s="28">
        <v>1</v>
      </c>
      <c r="J17" s="29">
        <f t="shared" si="1"/>
        <v>2.75</v>
      </c>
      <c r="K17" s="7"/>
      <c r="L17" s="18">
        <f t="shared" si="2"/>
        <v>6</v>
      </c>
      <c r="M17" s="18">
        <f t="shared" si="3"/>
        <v>3</v>
      </c>
      <c r="N17" s="18">
        <f t="shared" si="4"/>
        <v>4.5</v>
      </c>
      <c r="O17" s="47">
        <f t="shared" si="5"/>
        <v>5.456521739130435</v>
      </c>
      <c r="P17" s="47">
        <f t="shared" si="6"/>
        <v>-0.9565217391304346</v>
      </c>
    </row>
    <row r="18" spans="1:16" s="2" customFormat="1" ht="14.25">
      <c r="A18" s="27">
        <v>10</v>
      </c>
      <c r="B18" s="93" t="s">
        <v>49</v>
      </c>
      <c r="C18" s="93" t="s">
        <v>50</v>
      </c>
      <c r="D18" s="28">
        <v>3</v>
      </c>
      <c r="E18" s="28">
        <v>1</v>
      </c>
      <c r="F18" s="28">
        <v>5</v>
      </c>
      <c r="G18" s="29">
        <f t="shared" si="0"/>
        <v>3</v>
      </c>
      <c r="H18" s="28">
        <v>4</v>
      </c>
      <c r="I18" s="28">
        <v>5</v>
      </c>
      <c r="J18" s="29">
        <f t="shared" si="1"/>
        <v>4.5</v>
      </c>
      <c r="K18" s="7"/>
      <c r="L18" s="18">
        <f t="shared" si="2"/>
        <v>3</v>
      </c>
      <c r="M18" s="18">
        <f t="shared" si="3"/>
        <v>5</v>
      </c>
      <c r="N18" s="18">
        <f t="shared" si="4"/>
        <v>4</v>
      </c>
      <c r="O18" s="47">
        <f t="shared" si="5"/>
        <v>5.456521739130435</v>
      </c>
      <c r="P18" s="47">
        <f t="shared" si="6"/>
        <v>-1.4565217391304346</v>
      </c>
    </row>
    <row r="19" spans="1:16" s="2" customFormat="1" ht="14.25">
      <c r="A19" s="27">
        <v>11</v>
      </c>
      <c r="B19" s="93" t="s">
        <v>51</v>
      </c>
      <c r="C19" s="93" t="s">
        <v>52</v>
      </c>
      <c r="D19" s="28">
        <v>9</v>
      </c>
      <c r="E19" s="28">
        <v>5</v>
      </c>
      <c r="F19" s="28">
        <v>4</v>
      </c>
      <c r="G19" s="29">
        <f t="shared" si="0"/>
        <v>6</v>
      </c>
      <c r="H19" s="28">
        <v>5</v>
      </c>
      <c r="I19" s="28">
        <v>5.5</v>
      </c>
      <c r="J19" s="29">
        <f t="shared" si="1"/>
        <v>5.25</v>
      </c>
      <c r="K19" s="7"/>
      <c r="L19" s="18">
        <f t="shared" si="2"/>
        <v>6</v>
      </c>
      <c r="M19" s="18">
        <f t="shared" si="3"/>
        <v>5</v>
      </c>
      <c r="N19" s="18">
        <f t="shared" si="4"/>
        <v>5.5</v>
      </c>
      <c r="O19" s="47">
        <f t="shared" si="5"/>
        <v>5.456521739130435</v>
      </c>
      <c r="P19" s="47">
        <f t="shared" si="6"/>
        <v>0.04347826086956541</v>
      </c>
    </row>
    <row r="20" spans="1:16" s="2" customFormat="1" ht="14.25">
      <c r="A20" s="27">
        <v>12</v>
      </c>
      <c r="B20" s="93" t="s">
        <v>53</v>
      </c>
      <c r="C20" s="93" t="s">
        <v>54</v>
      </c>
      <c r="D20" s="28">
        <v>10</v>
      </c>
      <c r="E20" s="28">
        <v>9</v>
      </c>
      <c r="F20" s="28">
        <v>7</v>
      </c>
      <c r="G20" s="29">
        <f t="shared" si="0"/>
        <v>8.666666666666666</v>
      </c>
      <c r="H20" s="28">
        <v>8.5</v>
      </c>
      <c r="I20" s="28">
        <v>9</v>
      </c>
      <c r="J20" s="29">
        <f t="shared" si="1"/>
        <v>8.75</v>
      </c>
      <c r="K20" s="7"/>
      <c r="L20" s="18">
        <f t="shared" si="2"/>
        <v>9</v>
      </c>
      <c r="M20" s="18">
        <f t="shared" si="3"/>
        <v>9</v>
      </c>
      <c r="N20" s="18">
        <f t="shared" si="4"/>
        <v>9</v>
      </c>
      <c r="O20" s="47">
        <f t="shared" si="5"/>
        <v>5.456521739130435</v>
      </c>
      <c r="P20" s="47">
        <f t="shared" si="6"/>
        <v>3.5434782608695654</v>
      </c>
    </row>
    <row r="21" spans="1:16" s="2" customFormat="1" ht="14.25">
      <c r="A21" s="27">
        <v>13</v>
      </c>
      <c r="B21" s="93" t="s">
        <v>55</v>
      </c>
      <c r="C21" s="93" t="s">
        <v>56</v>
      </c>
      <c r="D21" s="28">
        <v>5</v>
      </c>
      <c r="E21" s="28">
        <v>5</v>
      </c>
      <c r="F21" s="28">
        <v>10</v>
      </c>
      <c r="G21" s="29">
        <f t="shared" si="0"/>
        <v>6.666666666666667</v>
      </c>
      <c r="H21" s="28">
        <v>6</v>
      </c>
      <c r="I21" s="28">
        <v>6</v>
      </c>
      <c r="J21" s="29">
        <f t="shared" si="1"/>
        <v>6</v>
      </c>
      <c r="K21" s="7"/>
      <c r="L21" s="18">
        <f t="shared" si="2"/>
        <v>7</v>
      </c>
      <c r="M21" s="18">
        <f t="shared" si="3"/>
        <v>6</v>
      </c>
      <c r="N21" s="18">
        <f t="shared" si="4"/>
        <v>6.5</v>
      </c>
      <c r="O21" s="47">
        <f t="shared" si="5"/>
        <v>5.456521739130435</v>
      </c>
      <c r="P21" s="47">
        <f t="shared" si="6"/>
        <v>1.0434782608695654</v>
      </c>
    </row>
    <row r="22" spans="1:16" s="2" customFormat="1" ht="14.25">
      <c r="A22" s="27">
        <v>14</v>
      </c>
      <c r="B22" s="93" t="s">
        <v>57</v>
      </c>
      <c r="C22" s="93" t="s">
        <v>58</v>
      </c>
      <c r="D22" s="28">
        <v>6</v>
      </c>
      <c r="E22" s="28">
        <v>2</v>
      </c>
      <c r="F22" s="28">
        <v>4</v>
      </c>
      <c r="G22" s="29">
        <f t="shared" si="0"/>
        <v>4</v>
      </c>
      <c r="H22" s="28">
        <v>7</v>
      </c>
      <c r="I22" s="28">
        <v>3</v>
      </c>
      <c r="J22" s="29">
        <f t="shared" si="1"/>
        <v>5</v>
      </c>
      <c r="K22" s="7"/>
      <c r="L22" s="18">
        <f t="shared" si="2"/>
        <v>4</v>
      </c>
      <c r="M22" s="18">
        <f t="shared" si="3"/>
        <v>5</v>
      </c>
      <c r="N22" s="18">
        <f t="shared" si="4"/>
        <v>4.5</v>
      </c>
      <c r="O22" s="47">
        <f t="shared" si="5"/>
        <v>5.456521739130435</v>
      </c>
      <c r="P22" s="47">
        <f t="shared" si="6"/>
        <v>-0.9565217391304346</v>
      </c>
    </row>
    <row r="23" spans="1:16" s="9" customFormat="1" ht="14.25">
      <c r="A23" s="27">
        <v>15</v>
      </c>
      <c r="B23" s="93" t="s">
        <v>59</v>
      </c>
      <c r="C23" s="93" t="s">
        <v>60</v>
      </c>
      <c r="D23" s="28">
        <v>2</v>
      </c>
      <c r="E23" s="28">
        <v>6</v>
      </c>
      <c r="F23" s="28">
        <v>5</v>
      </c>
      <c r="G23" s="29">
        <f>AVERAGE(D23:F23)</f>
        <v>4.333333333333333</v>
      </c>
      <c r="H23" s="28">
        <v>7.5</v>
      </c>
      <c r="I23" s="28">
        <v>3</v>
      </c>
      <c r="J23" s="29">
        <f>AVERAGE(H23:I23)</f>
        <v>5.25</v>
      </c>
      <c r="K23" s="7"/>
      <c r="L23" s="18">
        <f t="shared" si="2"/>
        <v>4</v>
      </c>
      <c r="M23" s="18">
        <f t="shared" si="3"/>
        <v>5</v>
      </c>
      <c r="N23" s="18">
        <f t="shared" si="4"/>
        <v>4.5</v>
      </c>
      <c r="O23" s="47">
        <f t="shared" si="5"/>
        <v>5.456521739130435</v>
      </c>
      <c r="P23" s="47">
        <f t="shared" si="6"/>
        <v>-0.9565217391304346</v>
      </c>
    </row>
    <row r="24" spans="1:16" s="2" customFormat="1" ht="14.25">
      <c r="A24" s="27">
        <v>16</v>
      </c>
      <c r="B24" s="93" t="s">
        <v>61</v>
      </c>
      <c r="C24" s="93" t="s">
        <v>62</v>
      </c>
      <c r="D24" s="28">
        <v>9</v>
      </c>
      <c r="E24" s="28">
        <v>6</v>
      </c>
      <c r="F24" s="28">
        <v>8</v>
      </c>
      <c r="G24" s="29">
        <f aca="true" t="shared" si="7" ref="G24:G31">AVERAGE(D24:F24)</f>
        <v>7.666666666666667</v>
      </c>
      <c r="H24" s="28">
        <v>3.5</v>
      </c>
      <c r="I24" s="28">
        <v>9</v>
      </c>
      <c r="J24" s="29">
        <f aca="true" t="shared" si="8" ref="J24:J31">AVERAGE(H24:I24)</f>
        <v>6.25</v>
      </c>
      <c r="K24" s="7"/>
      <c r="L24" s="18">
        <f t="shared" si="2"/>
        <v>8</v>
      </c>
      <c r="M24" s="18">
        <f t="shared" si="3"/>
        <v>6</v>
      </c>
      <c r="N24" s="18">
        <f t="shared" si="4"/>
        <v>7</v>
      </c>
      <c r="O24" s="47">
        <f t="shared" si="5"/>
        <v>5.456521739130435</v>
      </c>
      <c r="P24" s="47">
        <f t="shared" si="6"/>
        <v>1.5434782608695654</v>
      </c>
    </row>
    <row r="25" spans="1:16" s="2" customFormat="1" ht="14.25">
      <c r="A25" s="27">
        <v>17</v>
      </c>
      <c r="B25" s="93" t="s">
        <v>63</v>
      </c>
      <c r="C25" s="93" t="s">
        <v>64</v>
      </c>
      <c r="D25" s="28">
        <v>6</v>
      </c>
      <c r="E25" s="28">
        <v>1</v>
      </c>
      <c r="F25" s="28">
        <v>1</v>
      </c>
      <c r="G25" s="29">
        <f t="shared" si="7"/>
        <v>2.6666666666666665</v>
      </c>
      <c r="H25" s="28">
        <v>6</v>
      </c>
      <c r="I25" s="28">
        <v>1</v>
      </c>
      <c r="J25" s="29">
        <f t="shared" si="8"/>
        <v>3.5</v>
      </c>
      <c r="K25" s="7"/>
      <c r="L25" s="18">
        <f t="shared" si="2"/>
        <v>3</v>
      </c>
      <c r="M25" s="18">
        <f t="shared" si="3"/>
        <v>4</v>
      </c>
      <c r="N25" s="18">
        <f t="shared" si="4"/>
        <v>3.5</v>
      </c>
      <c r="O25" s="47">
        <f t="shared" si="5"/>
        <v>5.456521739130435</v>
      </c>
      <c r="P25" s="47">
        <f t="shared" si="6"/>
        <v>-1.9565217391304346</v>
      </c>
    </row>
    <row r="26" spans="1:16" s="2" customFormat="1" ht="14.25">
      <c r="A26" s="27">
        <v>18</v>
      </c>
      <c r="B26" s="93" t="s">
        <v>65</v>
      </c>
      <c r="C26" s="93" t="s">
        <v>66</v>
      </c>
      <c r="D26" s="28">
        <v>4</v>
      </c>
      <c r="E26" s="28">
        <v>2</v>
      </c>
      <c r="F26" s="28">
        <v>2</v>
      </c>
      <c r="G26" s="29">
        <f t="shared" si="7"/>
        <v>2.6666666666666665</v>
      </c>
      <c r="H26" s="28">
        <v>6.5</v>
      </c>
      <c r="I26" s="28">
        <v>7</v>
      </c>
      <c r="J26" s="29">
        <f t="shared" si="8"/>
        <v>6.75</v>
      </c>
      <c r="K26" s="7"/>
      <c r="L26" s="18">
        <f t="shared" si="2"/>
        <v>3</v>
      </c>
      <c r="M26" s="18">
        <f t="shared" si="3"/>
        <v>7</v>
      </c>
      <c r="N26" s="18">
        <f t="shared" si="4"/>
        <v>5</v>
      </c>
      <c r="O26" s="47">
        <f t="shared" si="5"/>
        <v>5.456521739130435</v>
      </c>
      <c r="P26" s="47">
        <f t="shared" si="6"/>
        <v>-0.4565217391304346</v>
      </c>
    </row>
    <row r="27" spans="1:16" s="2" customFormat="1" ht="14.25">
      <c r="A27" s="27">
        <v>19</v>
      </c>
      <c r="B27" s="93" t="s">
        <v>67</v>
      </c>
      <c r="C27" s="93" t="s">
        <v>68</v>
      </c>
      <c r="D27" s="28">
        <v>7</v>
      </c>
      <c r="E27" s="28">
        <v>2</v>
      </c>
      <c r="F27" s="28">
        <v>6</v>
      </c>
      <c r="G27" s="29">
        <f t="shared" si="7"/>
        <v>5</v>
      </c>
      <c r="H27" s="28">
        <v>6</v>
      </c>
      <c r="I27" s="28">
        <v>4</v>
      </c>
      <c r="J27" s="29">
        <f t="shared" si="8"/>
        <v>5</v>
      </c>
      <c r="K27" s="7"/>
      <c r="L27" s="18">
        <f t="shared" si="2"/>
        <v>5</v>
      </c>
      <c r="M27" s="18">
        <f t="shared" si="3"/>
        <v>5</v>
      </c>
      <c r="N27" s="18">
        <f t="shared" si="4"/>
        <v>5</v>
      </c>
      <c r="O27" s="47">
        <f t="shared" si="5"/>
        <v>5.456521739130435</v>
      </c>
      <c r="P27" s="47">
        <f t="shared" si="6"/>
        <v>-0.4565217391304346</v>
      </c>
    </row>
    <row r="28" spans="1:16" s="2" customFormat="1" ht="14.25">
      <c r="A28" s="27">
        <v>20</v>
      </c>
      <c r="B28" s="93" t="s">
        <v>69</v>
      </c>
      <c r="C28" s="93" t="s">
        <v>70</v>
      </c>
      <c r="D28" s="28">
        <v>10</v>
      </c>
      <c r="E28" s="28">
        <v>8</v>
      </c>
      <c r="F28" s="28">
        <v>7</v>
      </c>
      <c r="G28" s="29">
        <f t="shared" si="7"/>
        <v>8.333333333333334</v>
      </c>
      <c r="H28" s="28">
        <v>7</v>
      </c>
      <c r="I28" s="28">
        <v>8</v>
      </c>
      <c r="J28" s="29">
        <f t="shared" si="8"/>
        <v>7.5</v>
      </c>
      <c r="K28" s="7"/>
      <c r="L28" s="18">
        <f t="shared" si="2"/>
        <v>8</v>
      </c>
      <c r="M28" s="18">
        <f t="shared" si="3"/>
        <v>8</v>
      </c>
      <c r="N28" s="18">
        <f t="shared" si="4"/>
        <v>8</v>
      </c>
      <c r="O28" s="47">
        <f t="shared" si="5"/>
        <v>5.456521739130435</v>
      </c>
      <c r="P28" s="47">
        <f t="shared" si="6"/>
        <v>2.5434782608695654</v>
      </c>
    </row>
    <row r="29" spans="1:16" s="2" customFormat="1" ht="14.25">
      <c r="A29" s="27">
        <v>21</v>
      </c>
      <c r="B29" s="93" t="s">
        <v>71</v>
      </c>
      <c r="C29" s="93" t="s">
        <v>72</v>
      </c>
      <c r="D29" s="28">
        <v>4</v>
      </c>
      <c r="E29" s="28">
        <v>6</v>
      </c>
      <c r="F29" s="28" t="s">
        <v>11</v>
      </c>
      <c r="G29" s="29">
        <f t="shared" si="7"/>
        <v>5</v>
      </c>
      <c r="H29" s="28">
        <v>3</v>
      </c>
      <c r="I29" s="28">
        <v>5</v>
      </c>
      <c r="J29" s="29">
        <f t="shared" si="8"/>
        <v>4</v>
      </c>
      <c r="K29" s="7"/>
      <c r="L29" s="18">
        <f t="shared" si="2"/>
        <v>5</v>
      </c>
      <c r="M29" s="18">
        <f t="shared" si="3"/>
        <v>4</v>
      </c>
      <c r="N29" s="18">
        <f t="shared" si="4"/>
        <v>4.5</v>
      </c>
      <c r="O29" s="47">
        <f t="shared" si="5"/>
        <v>5.456521739130435</v>
      </c>
      <c r="P29" s="47">
        <f t="shared" si="6"/>
        <v>-0.9565217391304346</v>
      </c>
    </row>
    <row r="30" spans="1:16" s="2" customFormat="1" ht="14.25">
      <c r="A30" s="27">
        <v>22</v>
      </c>
      <c r="B30" s="93" t="s">
        <v>73</v>
      </c>
      <c r="C30" s="93" t="s">
        <v>74</v>
      </c>
      <c r="D30" s="28">
        <v>7.5</v>
      </c>
      <c r="E30" s="28">
        <v>3</v>
      </c>
      <c r="F30" s="28">
        <v>2</v>
      </c>
      <c r="G30" s="29">
        <f t="shared" si="7"/>
        <v>4.166666666666667</v>
      </c>
      <c r="H30" s="28">
        <v>4.5</v>
      </c>
      <c r="I30" s="28">
        <v>5</v>
      </c>
      <c r="J30" s="29">
        <f t="shared" si="8"/>
        <v>4.75</v>
      </c>
      <c r="K30" s="7"/>
      <c r="L30" s="18">
        <f t="shared" si="2"/>
        <v>4</v>
      </c>
      <c r="M30" s="18">
        <f t="shared" si="3"/>
        <v>5</v>
      </c>
      <c r="N30" s="18">
        <f t="shared" si="4"/>
        <v>4.5</v>
      </c>
      <c r="O30" s="47">
        <f t="shared" si="5"/>
        <v>5.456521739130435</v>
      </c>
      <c r="P30" s="47">
        <f t="shared" si="6"/>
        <v>-0.9565217391304346</v>
      </c>
    </row>
    <row r="31" spans="1:16" s="2" customFormat="1" ht="14.25">
      <c r="A31" s="27">
        <v>23</v>
      </c>
      <c r="B31" s="93" t="s">
        <v>75</v>
      </c>
      <c r="C31" s="93" t="s">
        <v>76</v>
      </c>
      <c r="D31" s="28">
        <v>5</v>
      </c>
      <c r="E31" s="28">
        <v>1</v>
      </c>
      <c r="F31" s="28">
        <v>3</v>
      </c>
      <c r="G31" s="29">
        <f t="shared" si="7"/>
        <v>3</v>
      </c>
      <c r="H31" s="28">
        <v>4</v>
      </c>
      <c r="I31" s="28">
        <v>5</v>
      </c>
      <c r="J31" s="29">
        <f t="shared" si="8"/>
        <v>4.5</v>
      </c>
      <c r="K31" s="7"/>
      <c r="L31" s="18">
        <f t="shared" si="2"/>
        <v>3</v>
      </c>
      <c r="M31" s="18">
        <f t="shared" si="3"/>
        <v>5</v>
      </c>
      <c r="N31" s="18">
        <f t="shared" si="4"/>
        <v>4</v>
      </c>
      <c r="O31" s="47">
        <f t="shared" si="5"/>
        <v>5.456521739130435</v>
      </c>
      <c r="P31" s="47">
        <f t="shared" si="6"/>
        <v>-1.4565217391304346</v>
      </c>
    </row>
    <row r="32" spans="1:16" s="2" customFormat="1" ht="38.25">
      <c r="A32" s="31">
        <f>COUNTA(A9:A31)</f>
        <v>23</v>
      </c>
      <c r="B32" s="6"/>
      <c r="C32" s="32" t="s">
        <v>28</v>
      </c>
      <c r="D32" s="33">
        <f aca="true" t="shared" si="9" ref="D32:J32">AVERAGE(D9:D31)</f>
        <v>6.586956521739131</v>
      </c>
      <c r="E32" s="33">
        <f t="shared" si="9"/>
        <v>3.8260869565217392</v>
      </c>
      <c r="F32" s="33">
        <f t="shared" si="9"/>
        <v>5.285714285714286</v>
      </c>
      <c r="G32" s="33">
        <f t="shared" si="9"/>
        <v>5.18840579710145</v>
      </c>
      <c r="H32" s="33">
        <f t="shared" si="9"/>
        <v>5.630434782608695</v>
      </c>
      <c r="I32" s="33">
        <f t="shared" si="9"/>
        <v>5.413043478260869</v>
      </c>
      <c r="J32" s="33">
        <f t="shared" si="9"/>
        <v>5.521739130434782</v>
      </c>
      <c r="K32" s="41"/>
      <c r="L32" s="33">
        <f>AVERAGE(L9:L31)</f>
        <v>5.217391304347826</v>
      </c>
      <c r="M32" s="33">
        <f>AVERAGE(M9:M31)</f>
        <v>5.695652173913044</v>
      </c>
      <c r="N32" s="33">
        <f>AVERAGE(N9:N31)</f>
        <v>5.456521739130435</v>
      </c>
      <c r="O32" s="9"/>
      <c r="P32" s="5" t="s">
        <v>81</v>
      </c>
    </row>
    <row r="33" spans="1:16" s="2" customFormat="1" ht="25.5">
      <c r="A33" s="61"/>
      <c r="B33" s="6"/>
      <c r="C33" s="32" t="s">
        <v>83</v>
      </c>
      <c r="D33" s="33">
        <f>STDEV(D9:D31)</f>
        <v>2.4893051874379593</v>
      </c>
      <c r="E33" s="33">
        <f aca="true" t="shared" si="10" ref="E33:N33">STDEV(E9:E31)</f>
        <v>2.479959198950357</v>
      </c>
      <c r="F33" s="33">
        <f t="shared" si="10"/>
        <v>2.4727081741050068</v>
      </c>
      <c r="G33" s="33">
        <f t="shared" si="10"/>
        <v>2.0252848333324556</v>
      </c>
      <c r="H33" s="33">
        <f t="shared" si="10"/>
        <v>1.5241792970790107</v>
      </c>
      <c r="I33" s="33">
        <f t="shared" si="10"/>
        <v>2.5524149612450073</v>
      </c>
      <c r="J33" s="33">
        <f t="shared" si="10"/>
        <v>1.6904024592706617</v>
      </c>
      <c r="K33" s="41"/>
      <c r="L33" s="33">
        <f t="shared" si="10"/>
        <v>2.0216222500108993</v>
      </c>
      <c r="M33" s="33">
        <f t="shared" si="10"/>
        <v>1.6358145763084637</v>
      </c>
      <c r="N33" s="33">
        <f t="shared" si="10"/>
        <v>1.6300658344085144</v>
      </c>
      <c r="O33" s="9"/>
      <c r="P33" s="5"/>
    </row>
    <row r="34" spans="3:14" ht="14.25">
      <c r="C34" s="36" t="s">
        <v>29</v>
      </c>
      <c r="D34" s="34">
        <f aca="true" t="shared" si="11" ref="D34:J34">MAX(D9:D31)</f>
        <v>10</v>
      </c>
      <c r="E34" s="34">
        <f t="shared" si="11"/>
        <v>9</v>
      </c>
      <c r="F34" s="34">
        <f t="shared" si="11"/>
        <v>10</v>
      </c>
      <c r="G34" s="34">
        <f t="shared" si="11"/>
        <v>9</v>
      </c>
      <c r="H34" s="34">
        <f t="shared" si="11"/>
        <v>8.5</v>
      </c>
      <c r="I34" s="34">
        <f t="shared" si="11"/>
        <v>9</v>
      </c>
      <c r="J34" s="34">
        <f t="shared" si="11"/>
        <v>8.75</v>
      </c>
      <c r="K34" s="41"/>
      <c r="L34" s="34">
        <f>MAX(L9:L31)</f>
        <v>9</v>
      </c>
      <c r="M34" s="34">
        <f>MAX(M9:M31)</f>
        <v>9</v>
      </c>
      <c r="N34" s="34">
        <f>MAX(N9:N31)</f>
        <v>9</v>
      </c>
    </row>
    <row r="35" spans="1:14" ht="14.25">
      <c r="A35" s="4"/>
      <c r="C35" s="37" t="s">
        <v>30</v>
      </c>
      <c r="D35" s="35">
        <f aca="true" t="shared" si="12" ref="D35:J35">MIN(D9:D31)</f>
        <v>2</v>
      </c>
      <c r="E35" s="35">
        <f t="shared" si="12"/>
        <v>1</v>
      </c>
      <c r="F35" s="35">
        <f t="shared" si="12"/>
        <v>1</v>
      </c>
      <c r="G35" s="35">
        <f t="shared" si="12"/>
        <v>2.3333333333333335</v>
      </c>
      <c r="H35" s="35">
        <f t="shared" si="12"/>
        <v>3</v>
      </c>
      <c r="I35" s="35">
        <f t="shared" si="12"/>
        <v>1</v>
      </c>
      <c r="J35" s="35">
        <f t="shared" si="12"/>
        <v>2.75</v>
      </c>
      <c r="K35" s="42"/>
      <c r="L35" s="35">
        <f>MIN(L9:L31)</f>
        <v>2</v>
      </c>
      <c r="M35" s="35">
        <f>MIN(M9:M31)</f>
        <v>3</v>
      </c>
      <c r="N35" s="35">
        <f>MIN(N9:N31)</f>
        <v>3.5</v>
      </c>
    </row>
    <row r="36" spans="1:14" ht="14.25">
      <c r="A36" s="4"/>
      <c r="D36" s="3"/>
      <c r="E36" s="3"/>
      <c r="F36" s="3"/>
      <c r="G36" s="3"/>
      <c r="H36" s="3"/>
      <c r="I36" s="3"/>
      <c r="J36" s="3"/>
      <c r="K36" s="41"/>
      <c r="L36" s="3"/>
      <c r="M36" s="5"/>
      <c r="N36" s="3"/>
    </row>
    <row r="37" spans="1:14" ht="14.25">
      <c r="A37" s="4"/>
      <c r="C37" s="38" t="s">
        <v>6</v>
      </c>
      <c r="D37" s="19">
        <f aca="true" t="shared" si="13" ref="D37:J37">COUNTIF(D9:D31,D34)</f>
        <v>4</v>
      </c>
      <c r="E37" s="19">
        <f t="shared" si="13"/>
        <v>1</v>
      </c>
      <c r="F37" s="19">
        <f t="shared" si="13"/>
        <v>2</v>
      </c>
      <c r="G37" s="19">
        <f t="shared" si="13"/>
        <v>1</v>
      </c>
      <c r="H37" s="19">
        <f t="shared" si="13"/>
        <v>1</v>
      </c>
      <c r="I37" s="19">
        <f t="shared" si="13"/>
        <v>4</v>
      </c>
      <c r="J37" s="19">
        <f t="shared" si="13"/>
        <v>1</v>
      </c>
      <c r="K37" s="43"/>
      <c r="L37" s="19">
        <f>COUNTIF(L9:L31,L34)</f>
        <v>2</v>
      </c>
      <c r="M37" s="19">
        <f>COUNTIF(M9:M31,M34)</f>
        <v>1</v>
      </c>
      <c r="N37" s="19">
        <f>COUNTIF(N9:N31,N34)</f>
        <v>1</v>
      </c>
    </row>
    <row r="38" spans="1:14" ht="14.25">
      <c r="A38" s="4"/>
      <c r="C38" s="38" t="s">
        <v>7</v>
      </c>
      <c r="D38" s="19">
        <f aca="true" t="shared" si="14" ref="D38:J38">COUNTIF(D9:D31,D35)</f>
        <v>1</v>
      </c>
      <c r="E38" s="19">
        <f t="shared" si="14"/>
        <v>6</v>
      </c>
      <c r="F38" s="19">
        <f t="shared" si="14"/>
        <v>1</v>
      </c>
      <c r="G38" s="19">
        <f t="shared" si="14"/>
        <v>1</v>
      </c>
      <c r="H38" s="19">
        <f t="shared" si="14"/>
        <v>1</v>
      </c>
      <c r="I38" s="19">
        <f t="shared" si="14"/>
        <v>2</v>
      </c>
      <c r="J38" s="19">
        <f t="shared" si="14"/>
        <v>1</v>
      </c>
      <c r="K38" s="43"/>
      <c r="L38" s="19">
        <f>COUNTIF(L9:L31,L35)</f>
        <v>1</v>
      </c>
      <c r="M38" s="19">
        <f>COUNTIF(M9:M31,M35)</f>
        <v>1</v>
      </c>
      <c r="N38" s="19">
        <f>COUNTIF(N9:N31,N35)</f>
        <v>3</v>
      </c>
    </row>
    <row r="39" spans="1:14" ht="14.25">
      <c r="A39" s="4"/>
      <c r="C39" s="39" t="s">
        <v>8</v>
      </c>
      <c r="D39" s="8">
        <f>COUNTIF(D9:D31,"&lt;=5,5")</f>
        <v>9</v>
      </c>
      <c r="E39" s="8">
        <f aca="true" t="shared" si="15" ref="E39:J39">COUNTIF(E9:E31,"&lt;=5,5")</f>
        <v>16</v>
      </c>
      <c r="F39" s="8">
        <f t="shared" si="15"/>
        <v>11</v>
      </c>
      <c r="G39" s="8">
        <f t="shared" si="15"/>
        <v>13</v>
      </c>
      <c r="H39" s="8">
        <f t="shared" si="15"/>
        <v>11</v>
      </c>
      <c r="I39" s="8">
        <f t="shared" si="15"/>
        <v>14</v>
      </c>
      <c r="J39" s="8">
        <f t="shared" si="15"/>
        <v>14</v>
      </c>
      <c r="K39" s="44"/>
      <c r="L39" s="8">
        <f>COUNTIF(L9:L31,"&lt;=5")</f>
        <v>13</v>
      </c>
      <c r="M39" s="8">
        <f>COUNTIF(M9:M31,"&lt;=5")</f>
        <v>14</v>
      </c>
      <c r="N39" s="8">
        <f>COUNTIF(N9:N31,"&lt;=5")</f>
        <v>13</v>
      </c>
    </row>
    <row r="40" spans="1:14" ht="14.25">
      <c r="A40" s="4"/>
      <c r="B40" s="21" t="s">
        <v>81</v>
      </c>
      <c r="C40" s="39" t="s">
        <v>82</v>
      </c>
      <c r="D40" s="14">
        <f aca="true" t="shared" si="16" ref="D40:J40">D39/$A$32</f>
        <v>0.391304347826087</v>
      </c>
      <c r="E40" s="14">
        <f t="shared" si="16"/>
        <v>0.6956521739130435</v>
      </c>
      <c r="F40" s="14">
        <f t="shared" si="16"/>
        <v>0.4782608695652174</v>
      </c>
      <c r="G40" s="14">
        <f t="shared" si="16"/>
        <v>0.5652173913043478</v>
      </c>
      <c r="H40" s="14">
        <f t="shared" si="16"/>
        <v>0.4782608695652174</v>
      </c>
      <c r="I40" s="14">
        <f t="shared" si="16"/>
        <v>0.6086956521739131</v>
      </c>
      <c r="J40" s="14">
        <f t="shared" si="16"/>
        <v>0.6086956521739131</v>
      </c>
      <c r="K40" s="45"/>
      <c r="L40" s="14">
        <f>L39/$A$32</f>
        <v>0.5652173913043478</v>
      </c>
      <c r="M40" s="14">
        <f>M39/$A$32</f>
        <v>0.6086956521739131</v>
      </c>
      <c r="N40" s="14">
        <f>N39/$A$32</f>
        <v>0.5652173913043478</v>
      </c>
    </row>
    <row r="41" spans="1:14" ht="14.25">
      <c r="A41" s="4"/>
      <c r="C41" s="40" t="s">
        <v>9</v>
      </c>
      <c r="D41" s="11">
        <f>COUNTIF(D10:D32,"&gt;5,5")</f>
        <v>14</v>
      </c>
      <c r="E41" s="11">
        <f aca="true" t="shared" si="17" ref="E41:J41">COUNTIF(E10:E32,"&gt;5,5")</f>
        <v>7</v>
      </c>
      <c r="F41" s="11">
        <f t="shared" si="17"/>
        <v>10</v>
      </c>
      <c r="G41" s="11">
        <f t="shared" si="17"/>
        <v>10</v>
      </c>
      <c r="H41" s="11">
        <f t="shared" si="17"/>
        <v>13</v>
      </c>
      <c r="I41" s="11">
        <f t="shared" si="17"/>
        <v>8</v>
      </c>
      <c r="J41" s="11">
        <f t="shared" si="17"/>
        <v>9</v>
      </c>
      <c r="L41" s="11">
        <f>COUNTIF(L9:L31,"&gt;5")</f>
        <v>10</v>
      </c>
      <c r="M41" s="11">
        <f>COUNTIF(M9:M31,"&gt;5")</f>
        <v>9</v>
      </c>
      <c r="N41" s="11">
        <f>COUNTIF(N9:N31,"&gt;5")</f>
        <v>10</v>
      </c>
    </row>
    <row r="42" spans="1:14" ht="14.25">
      <c r="A42" s="4"/>
      <c r="C42" s="40" t="s">
        <v>82</v>
      </c>
      <c r="D42" s="15">
        <f aca="true" t="shared" si="18" ref="D42:J42">D41/$A$32</f>
        <v>0.6086956521739131</v>
      </c>
      <c r="E42" s="15">
        <f t="shared" si="18"/>
        <v>0.30434782608695654</v>
      </c>
      <c r="F42" s="15">
        <f t="shared" si="18"/>
        <v>0.43478260869565216</v>
      </c>
      <c r="G42" s="15">
        <f t="shared" si="18"/>
        <v>0.43478260869565216</v>
      </c>
      <c r="H42" s="15">
        <f t="shared" si="18"/>
        <v>0.5652173913043478</v>
      </c>
      <c r="I42" s="15">
        <f t="shared" si="18"/>
        <v>0.34782608695652173</v>
      </c>
      <c r="J42" s="15">
        <f t="shared" si="18"/>
        <v>0.391304347826087</v>
      </c>
      <c r="L42" s="15">
        <f>L41/$A$32</f>
        <v>0.43478260869565216</v>
      </c>
      <c r="M42" s="15">
        <f>M41/$A$32</f>
        <v>0.391304347826087</v>
      </c>
      <c r="N42" s="15">
        <f>N41/$A$32</f>
        <v>0.43478260869565216</v>
      </c>
    </row>
    <row r="43" ht="14.25">
      <c r="A43" s="4"/>
    </row>
    <row r="44" ht="14.25"/>
    <row r="45" ht="14.25"/>
    <row r="46" spans="2:12" s="90" customFormat="1" ht="14.25">
      <c r="B46" s="91"/>
      <c r="C46" s="91"/>
      <c r="L46" s="92"/>
    </row>
    <row r="47" ht="14.25"/>
    <row r="48" spans="1:16" s="2" customFormat="1" ht="14.25">
      <c r="A48" s="13"/>
      <c r="B48" s="22"/>
      <c r="C48" s="82" t="s">
        <v>12</v>
      </c>
      <c r="D48" s="123" t="str">
        <f>materia1</f>
        <v>materia_1</v>
      </c>
      <c r="E48" s="123"/>
      <c r="F48" s="123"/>
      <c r="G48" s="123"/>
      <c r="H48" s="123"/>
      <c r="I48" s="105"/>
      <c r="J48" s="105" t="s">
        <v>10</v>
      </c>
      <c r="K48" s="105"/>
      <c r="L48" s="97" t="str">
        <f>classe1</f>
        <v>3B</v>
      </c>
      <c r="M48" s="60"/>
      <c r="N48" s="106"/>
      <c r="O48" s="106"/>
      <c r="P48" s="106"/>
    </row>
    <row r="49" spans="1:16" ht="14.25">
      <c r="A49" s="1"/>
      <c r="B49" s="24" t="s">
        <v>22</v>
      </c>
      <c r="C49" s="25" t="s">
        <v>23</v>
      </c>
      <c r="D49" s="105"/>
      <c r="E49" s="107" t="s">
        <v>13</v>
      </c>
      <c r="F49" s="127" t="str">
        <f>anno_scol</f>
        <v>2002/2003</v>
      </c>
      <c r="G49" s="127"/>
      <c r="H49" s="106"/>
      <c r="I49" s="106"/>
      <c r="J49" s="107" t="s">
        <v>84</v>
      </c>
      <c r="K49" s="123" t="str">
        <f>docente</f>
        <v>TalDeiTali</v>
      </c>
      <c r="L49" s="123"/>
      <c r="M49" s="123"/>
      <c r="N49" s="123"/>
      <c r="O49" s="123"/>
      <c r="P49" s="123"/>
    </row>
    <row r="50" spans="1:12" ht="14.25">
      <c r="A50" s="1"/>
      <c r="D50" s="3"/>
      <c r="E50" s="3"/>
      <c r="F50" s="3"/>
      <c r="G50" s="3"/>
      <c r="L50" s="5"/>
    </row>
    <row r="51" spans="1:14" ht="27" customHeight="1">
      <c r="A51" s="1"/>
      <c r="B51" s="21" t="s">
        <v>24</v>
      </c>
      <c r="D51" s="124" t="s">
        <v>78</v>
      </c>
      <c r="E51" s="124"/>
      <c r="F51" s="124"/>
      <c r="G51" s="3"/>
      <c r="H51" s="125" t="s">
        <v>79</v>
      </c>
      <c r="I51" s="126"/>
      <c r="J51" s="3"/>
      <c r="K51" s="3" t="s">
        <v>81</v>
      </c>
      <c r="N51" s="88" t="s">
        <v>97</v>
      </c>
    </row>
    <row r="52" spans="1:16" ht="57" customHeight="1">
      <c r="A52" s="48" t="s">
        <v>0</v>
      </c>
      <c r="B52" s="84" t="s">
        <v>4</v>
      </c>
      <c r="C52" s="84" t="s">
        <v>5</v>
      </c>
      <c r="D52" s="49" t="s">
        <v>1</v>
      </c>
      <c r="E52" s="50" t="s">
        <v>2</v>
      </c>
      <c r="F52" s="51" t="s">
        <v>3</v>
      </c>
      <c r="G52" s="52" t="s">
        <v>25</v>
      </c>
      <c r="H52" s="53" t="s">
        <v>95</v>
      </c>
      <c r="I52" s="54" t="s">
        <v>96</v>
      </c>
      <c r="J52" s="55" t="s">
        <v>26</v>
      </c>
      <c r="K52" s="46"/>
      <c r="L52" s="85" t="s">
        <v>99</v>
      </c>
      <c r="M52" s="89" t="s">
        <v>100</v>
      </c>
      <c r="N52" s="56" t="s">
        <v>98</v>
      </c>
      <c r="O52" s="87" t="s">
        <v>28</v>
      </c>
      <c r="P52" s="87" t="s">
        <v>77</v>
      </c>
    </row>
    <row r="53" spans="1:16" s="2" customFormat="1" ht="14.25">
      <c r="A53" s="27">
        <f aca="true" t="shared" si="19" ref="A53:C73">A9</f>
        <v>1</v>
      </c>
      <c r="B53" s="27" t="str">
        <f t="shared" si="19"/>
        <v>cognome1</v>
      </c>
      <c r="C53" s="27" t="str">
        <f t="shared" si="19"/>
        <v>nome1</v>
      </c>
      <c r="D53" s="30">
        <v>4</v>
      </c>
      <c r="E53" s="30">
        <v>5</v>
      </c>
      <c r="F53" s="30">
        <v>5</v>
      </c>
      <c r="G53" s="20">
        <f>AVERAGE(D53:F53)</f>
        <v>4.666666666666667</v>
      </c>
      <c r="H53" s="28">
        <v>2</v>
      </c>
      <c r="I53" s="28">
        <v>5</v>
      </c>
      <c r="J53" s="29">
        <f>AVERAGE(H53:I53)</f>
        <v>3.5</v>
      </c>
      <c r="K53" s="7"/>
      <c r="L53" s="86">
        <f>AVERAGE(D53:F53,H53:I53)</f>
        <v>4.2</v>
      </c>
      <c r="M53" s="86">
        <f>AVERAGE(G53,J53)</f>
        <v>4.083333333333334</v>
      </c>
      <c r="N53" s="18">
        <f>ROUND(AVERAGE(L53:M53),0)</f>
        <v>4</v>
      </c>
      <c r="O53" s="47">
        <f>$N$76</f>
        <v>5.6521739130434785</v>
      </c>
      <c r="P53" s="47">
        <f>N53-O53</f>
        <v>-1.6521739130434785</v>
      </c>
    </row>
    <row r="54" spans="1:16" s="2" customFormat="1" ht="14.25">
      <c r="A54" s="27">
        <f t="shared" si="19"/>
        <v>2</v>
      </c>
      <c r="B54" s="27" t="str">
        <f t="shared" si="19"/>
        <v>cognome2</v>
      </c>
      <c r="C54" s="27" t="str">
        <f t="shared" si="19"/>
        <v>nome2</v>
      </c>
      <c r="D54" s="28">
        <v>4</v>
      </c>
      <c r="E54" s="28">
        <v>6</v>
      </c>
      <c r="F54" s="28">
        <v>4</v>
      </c>
      <c r="G54" s="29">
        <f>AVERAGE(D54:F54)</f>
        <v>4.666666666666667</v>
      </c>
      <c r="H54" s="28">
        <v>6</v>
      </c>
      <c r="I54" s="28">
        <v>3</v>
      </c>
      <c r="J54" s="29">
        <f>AVERAGE(H54:I54)</f>
        <v>4.5</v>
      </c>
      <c r="K54" s="7"/>
      <c r="L54" s="86">
        <f aca="true" t="shared" si="20" ref="L54:L75">AVERAGE(D54:F54,H54:I54)</f>
        <v>4.6</v>
      </c>
      <c r="M54" s="86">
        <f aca="true" t="shared" si="21" ref="M54:M75">AVERAGE(G54,J54)</f>
        <v>4.583333333333334</v>
      </c>
      <c r="N54" s="18">
        <f aca="true" t="shared" si="22" ref="N54:N75">ROUND(AVERAGE(L54:M54),0)</f>
        <v>5</v>
      </c>
      <c r="O54" s="47">
        <f aca="true" t="shared" si="23" ref="O54:O75">$N$76</f>
        <v>5.6521739130434785</v>
      </c>
      <c r="P54" s="47">
        <f aca="true" t="shared" si="24" ref="P54:P75">N54-O54</f>
        <v>-0.6521739130434785</v>
      </c>
    </row>
    <row r="55" spans="1:16" s="2" customFormat="1" ht="14.25">
      <c r="A55" s="27">
        <f t="shared" si="19"/>
        <v>3</v>
      </c>
      <c r="B55" s="27" t="str">
        <f t="shared" si="19"/>
        <v>cognome3</v>
      </c>
      <c r="C55" s="27" t="str">
        <f t="shared" si="19"/>
        <v>nome3</v>
      </c>
      <c r="D55" s="28">
        <v>9</v>
      </c>
      <c r="E55" s="28">
        <v>7</v>
      </c>
      <c r="F55" s="28">
        <v>7</v>
      </c>
      <c r="G55" s="29">
        <f aca="true" t="shared" si="25" ref="G55:G66">AVERAGE(D55:F55)</f>
        <v>7.666666666666667</v>
      </c>
      <c r="H55" s="28">
        <v>7</v>
      </c>
      <c r="I55" s="28">
        <v>8</v>
      </c>
      <c r="J55" s="29">
        <f aca="true" t="shared" si="26" ref="J55:J66">AVERAGE(H55:I55)</f>
        <v>7.5</v>
      </c>
      <c r="K55" s="7"/>
      <c r="L55" s="86">
        <f t="shared" si="20"/>
        <v>7.6</v>
      </c>
      <c r="M55" s="86">
        <f t="shared" si="21"/>
        <v>7.583333333333334</v>
      </c>
      <c r="N55" s="18">
        <f t="shared" si="22"/>
        <v>8</v>
      </c>
      <c r="O55" s="47">
        <f t="shared" si="23"/>
        <v>5.6521739130434785</v>
      </c>
      <c r="P55" s="47">
        <f t="shared" si="24"/>
        <v>2.3478260869565215</v>
      </c>
    </row>
    <row r="56" spans="1:16" s="2" customFormat="1" ht="14.25">
      <c r="A56" s="27">
        <f t="shared" si="19"/>
        <v>4</v>
      </c>
      <c r="B56" s="27" t="str">
        <f t="shared" si="19"/>
        <v>cognome4</v>
      </c>
      <c r="C56" s="27" t="str">
        <f t="shared" si="19"/>
        <v>nome4</v>
      </c>
      <c r="D56" s="28">
        <v>10</v>
      </c>
      <c r="E56" s="28">
        <v>7</v>
      </c>
      <c r="F56" s="28">
        <v>10</v>
      </c>
      <c r="G56" s="29">
        <f t="shared" si="25"/>
        <v>9</v>
      </c>
      <c r="H56" s="28">
        <v>7.5</v>
      </c>
      <c r="I56" s="28">
        <v>9</v>
      </c>
      <c r="J56" s="29">
        <f t="shared" si="26"/>
        <v>8.25</v>
      </c>
      <c r="K56" s="7"/>
      <c r="L56" s="86">
        <f t="shared" si="20"/>
        <v>8.7</v>
      </c>
      <c r="M56" s="86">
        <f t="shared" si="21"/>
        <v>8.625</v>
      </c>
      <c r="N56" s="18">
        <f t="shared" si="22"/>
        <v>9</v>
      </c>
      <c r="O56" s="47">
        <f t="shared" si="23"/>
        <v>5.6521739130434785</v>
      </c>
      <c r="P56" s="47">
        <f t="shared" si="24"/>
        <v>3.3478260869565215</v>
      </c>
    </row>
    <row r="57" spans="1:16" s="2" customFormat="1" ht="14.25">
      <c r="A57" s="27">
        <f t="shared" si="19"/>
        <v>5</v>
      </c>
      <c r="B57" s="27" t="str">
        <f t="shared" si="19"/>
        <v>cognome5</v>
      </c>
      <c r="C57" s="27" t="str">
        <f t="shared" si="19"/>
        <v>nome5</v>
      </c>
      <c r="D57" s="28">
        <v>5</v>
      </c>
      <c r="E57" s="28">
        <v>4</v>
      </c>
      <c r="F57" s="28">
        <v>5</v>
      </c>
      <c r="G57" s="29">
        <f t="shared" si="25"/>
        <v>4.666666666666667</v>
      </c>
      <c r="H57" s="28">
        <v>4</v>
      </c>
      <c r="I57" s="28">
        <v>3</v>
      </c>
      <c r="J57" s="29">
        <f t="shared" si="26"/>
        <v>3.5</v>
      </c>
      <c r="K57" s="7"/>
      <c r="L57" s="86">
        <f t="shared" si="20"/>
        <v>4.2</v>
      </c>
      <c r="M57" s="86">
        <f t="shared" si="21"/>
        <v>4.083333333333334</v>
      </c>
      <c r="N57" s="18">
        <f t="shared" si="22"/>
        <v>4</v>
      </c>
      <c r="O57" s="47">
        <f t="shared" si="23"/>
        <v>5.6521739130434785</v>
      </c>
      <c r="P57" s="47">
        <f t="shared" si="24"/>
        <v>-1.6521739130434785</v>
      </c>
    </row>
    <row r="58" spans="1:16" s="2" customFormat="1" ht="14.25">
      <c r="A58" s="27">
        <f t="shared" si="19"/>
        <v>6</v>
      </c>
      <c r="B58" s="27" t="str">
        <f t="shared" si="19"/>
        <v>cognome6</v>
      </c>
      <c r="C58" s="27" t="str">
        <f t="shared" si="19"/>
        <v>nome6</v>
      </c>
      <c r="D58" s="28">
        <v>4</v>
      </c>
      <c r="E58" s="28">
        <v>4</v>
      </c>
      <c r="F58" s="28">
        <v>3</v>
      </c>
      <c r="G58" s="29">
        <f t="shared" si="25"/>
        <v>3.6666666666666665</v>
      </c>
      <c r="H58" s="28">
        <v>4</v>
      </c>
      <c r="I58" s="28">
        <v>4</v>
      </c>
      <c r="J58" s="29">
        <f t="shared" si="26"/>
        <v>4</v>
      </c>
      <c r="K58" s="7"/>
      <c r="L58" s="86">
        <f t="shared" si="20"/>
        <v>3.8</v>
      </c>
      <c r="M58" s="86">
        <f t="shared" si="21"/>
        <v>3.833333333333333</v>
      </c>
      <c r="N58" s="18">
        <f t="shared" si="22"/>
        <v>4</v>
      </c>
      <c r="O58" s="47">
        <f t="shared" si="23"/>
        <v>5.6521739130434785</v>
      </c>
      <c r="P58" s="47">
        <f t="shared" si="24"/>
        <v>-1.6521739130434785</v>
      </c>
    </row>
    <row r="59" spans="1:16" s="2" customFormat="1" ht="14.25">
      <c r="A59" s="27">
        <f t="shared" si="19"/>
        <v>7</v>
      </c>
      <c r="B59" s="27" t="str">
        <f t="shared" si="19"/>
        <v>cognome7</v>
      </c>
      <c r="C59" s="27" t="str">
        <f t="shared" si="19"/>
        <v>nome7</v>
      </c>
      <c r="D59" s="28">
        <v>7</v>
      </c>
      <c r="E59" s="28">
        <v>6</v>
      </c>
      <c r="F59" s="28">
        <v>6</v>
      </c>
      <c r="G59" s="29">
        <f t="shared" si="25"/>
        <v>6.333333333333333</v>
      </c>
      <c r="H59" s="28">
        <v>7.5</v>
      </c>
      <c r="I59" s="28">
        <v>9</v>
      </c>
      <c r="J59" s="29">
        <f t="shared" si="26"/>
        <v>8.25</v>
      </c>
      <c r="K59" s="7"/>
      <c r="L59" s="86">
        <f t="shared" si="20"/>
        <v>7.1</v>
      </c>
      <c r="M59" s="86">
        <f t="shared" si="21"/>
        <v>7.291666666666666</v>
      </c>
      <c r="N59" s="18">
        <f t="shared" si="22"/>
        <v>7</v>
      </c>
      <c r="O59" s="47">
        <f t="shared" si="23"/>
        <v>5.6521739130434785</v>
      </c>
      <c r="P59" s="47">
        <f t="shared" si="24"/>
        <v>1.3478260869565215</v>
      </c>
    </row>
    <row r="60" spans="1:16" s="2" customFormat="1" ht="14.25">
      <c r="A60" s="27">
        <f t="shared" si="19"/>
        <v>8</v>
      </c>
      <c r="B60" s="27" t="str">
        <f t="shared" si="19"/>
        <v>cognome8</v>
      </c>
      <c r="C60" s="27" t="str">
        <f t="shared" si="19"/>
        <v>nome8</v>
      </c>
      <c r="D60" s="28">
        <v>8</v>
      </c>
      <c r="E60" s="28">
        <v>4</v>
      </c>
      <c r="F60" s="28">
        <v>6</v>
      </c>
      <c r="G60" s="29">
        <f t="shared" si="25"/>
        <v>6</v>
      </c>
      <c r="H60" s="28">
        <v>5</v>
      </c>
      <c r="I60" s="28">
        <v>4</v>
      </c>
      <c r="J60" s="29">
        <f t="shared" si="26"/>
        <v>4.5</v>
      </c>
      <c r="K60" s="7"/>
      <c r="L60" s="86">
        <f t="shared" si="20"/>
        <v>5.4</v>
      </c>
      <c r="M60" s="86">
        <f t="shared" si="21"/>
        <v>5.25</v>
      </c>
      <c r="N60" s="18">
        <f t="shared" si="22"/>
        <v>5</v>
      </c>
      <c r="O60" s="47">
        <f t="shared" si="23"/>
        <v>5.6521739130434785</v>
      </c>
      <c r="P60" s="47">
        <f t="shared" si="24"/>
        <v>-0.6521739130434785</v>
      </c>
    </row>
    <row r="61" spans="1:16" s="2" customFormat="1" ht="14.25">
      <c r="A61" s="27">
        <f t="shared" si="19"/>
        <v>9</v>
      </c>
      <c r="B61" s="27" t="str">
        <f t="shared" si="19"/>
        <v>cognome9</v>
      </c>
      <c r="C61" s="27" t="str">
        <f t="shared" si="19"/>
        <v>nome9</v>
      </c>
      <c r="D61" s="28">
        <v>7</v>
      </c>
      <c r="E61" s="28">
        <v>4</v>
      </c>
      <c r="F61" s="28">
        <v>6</v>
      </c>
      <c r="G61" s="29">
        <f t="shared" si="25"/>
        <v>5.666666666666667</v>
      </c>
      <c r="H61" s="28">
        <v>4.5</v>
      </c>
      <c r="I61" s="28">
        <v>2</v>
      </c>
      <c r="J61" s="29">
        <f t="shared" si="26"/>
        <v>3.25</v>
      </c>
      <c r="K61" s="7"/>
      <c r="L61" s="86">
        <f t="shared" si="20"/>
        <v>4.7</v>
      </c>
      <c r="M61" s="86">
        <f t="shared" si="21"/>
        <v>4.458333333333334</v>
      </c>
      <c r="N61" s="18">
        <f t="shared" si="22"/>
        <v>5</v>
      </c>
      <c r="O61" s="47">
        <f t="shared" si="23"/>
        <v>5.6521739130434785</v>
      </c>
      <c r="P61" s="47">
        <f t="shared" si="24"/>
        <v>-0.6521739130434785</v>
      </c>
    </row>
    <row r="62" spans="1:16" s="2" customFormat="1" ht="14.25">
      <c r="A62" s="27">
        <f t="shared" si="19"/>
        <v>10</v>
      </c>
      <c r="B62" s="27" t="str">
        <f t="shared" si="19"/>
        <v>cognome10</v>
      </c>
      <c r="C62" s="27" t="str">
        <f t="shared" si="19"/>
        <v>nome10</v>
      </c>
      <c r="D62" s="28">
        <v>3</v>
      </c>
      <c r="E62" s="28">
        <v>2</v>
      </c>
      <c r="F62" s="28">
        <v>5</v>
      </c>
      <c r="G62" s="29">
        <f t="shared" si="25"/>
        <v>3.3333333333333335</v>
      </c>
      <c r="H62" s="28">
        <v>4</v>
      </c>
      <c r="I62" s="28">
        <v>5</v>
      </c>
      <c r="J62" s="29">
        <f t="shared" si="26"/>
        <v>4.5</v>
      </c>
      <c r="K62" s="7"/>
      <c r="L62" s="86">
        <f t="shared" si="20"/>
        <v>3.8</v>
      </c>
      <c r="M62" s="86">
        <f t="shared" si="21"/>
        <v>3.916666666666667</v>
      </c>
      <c r="N62" s="18">
        <f t="shared" si="22"/>
        <v>4</v>
      </c>
      <c r="O62" s="47">
        <f t="shared" si="23"/>
        <v>5.6521739130434785</v>
      </c>
      <c r="P62" s="47">
        <f t="shared" si="24"/>
        <v>-1.6521739130434785</v>
      </c>
    </row>
    <row r="63" spans="1:16" s="2" customFormat="1" ht="14.25">
      <c r="A63" s="27">
        <f t="shared" si="19"/>
        <v>11</v>
      </c>
      <c r="B63" s="27" t="str">
        <f t="shared" si="19"/>
        <v>cognome11</v>
      </c>
      <c r="C63" s="27" t="str">
        <f t="shared" si="19"/>
        <v>nome11</v>
      </c>
      <c r="D63" s="28">
        <v>9</v>
      </c>
      <c r="E63" s="28">
        <v>5</v>
      </c>
      <c r="F63" s="28">
        <v>4</v>
      </c>
      <c r="G63" s="29">
        <f t="shared" si="25"/>
        <v>6</v>
      </c>
      <c r="H63" s="28">
        <v>5</v>
      </c>
      <c r="I63" s="28">
        <v>5.5</v>
      </c>
      <c r="J63" s="29">
        <f t="shared" si="26"/>
        <v>5.25</v>
      </c>
      <c r="K63" s="7"/>
      <c r="L63" s="86">
        <f t="shared" si="20"/>
        <v>5.7</v>
      </c>
      <c r="M63" s="86">
        <f t="shared" si="21"/>
        <v>5.625</v>
      </c>
      <c r="N63" s="18">
        <f t="shared" si="22"/>
        <v>6</v>
      </c>
      <c r="O63" s="47">
        <f t="shared" si="23"/>
        <v>5.6521739130434785</v>
      </c>
      <c r="P63" s="47">
        <f t="shared" si="24"/>
        <v>0.3478260869565215</v>
      </c>
    </row>
    <row r="64" spans="1:16" s="2" customFormat="1" ht="14.25">
      <c r="A64" s="27">
        <f t="shared" si="19"/>
        <v>12</v>
      </c>
      <c r="B64" s="27" t="str">
        <f t="shared" si="19"/>
        <v>cognome12</v>
      </c>
      <c r="C64" s="27" t="str">
        <f t="shared" si="19"/>
        <v>nome12</v>
      </c>
      <c r="D64" s="28">
        <v>10</v>
      </c>
      <c r="E64" s="28">
        <v>9</v>
      </c>
      <c r="F64" s="28">
        <v>7</v>
      </c>
      <c r="G64" s="29">
        <f t="shared" si="25"/>
        <v>8.666666666666666</v>
      </c>
      <c r="H64" s="28">
        <v>8.5</v>
      </c>
      <c r="I64" s="28">
        <v>9</v>
      </c>
      <c r="J64" s="29">
        <f t="shared" si="26"/>
        <v>8.75</v>
      </c>
      <c r="K64" s="7"/>
      <c r="L64" s="86">
        <f t="shared" si="20"/>
        <v>8.7</v>
      </c>
      <c r="M64" s="86">
        <f t="shared" si="21"/>
        <v>8.708333333333332</v>
      </c>
      <c r="N64" s="18">
        <f t="shared" si="22"/>
        <v>9</v>
      </c>
      <c r="O64" s="47">
        <f t="shared" si="23"/>
        <v>5.6521739130434785</v>
      </c>
      <c r="P64" s="47">
        <f t="shared" si="24"/>
        <v>3.3478260869565215</v>
      </c>
    </row>
    <row r="65" spans="1:16" s="2" customFormat="1" ht="14.25">
      <c r="A65" s="27">
        <f t="shared" si="19"/>
        <v>13</v>
      </c>
      <c r="B65" s="27" t="str">
        <f t="shared" si="19"/>
        <v>cognome13</v>
      </c>
      <c r="C65" s="27" t="str">
        <f t="shared" si="19"/>
        <v>nome13</v>
      </c>
      <c r="D65" s="28">
        <v>6</v>
      </c>
      <c r="E65" s="28">
        <v>7</v>
      </c>
      <c r="F65" s="28">
        <v>10</v>
      </c>
      <c r="G65" s="29">
        <f t="shared" si="25"/>
        <v>7.666666666666667</v>
      </c>
      <c r="H65" s="28">
        <v>6</v>
      </c>
      <c r="I65" s="28">
        <v>6</v>
      </c>
      <c r="J65" s="29">
        <f t="shared" si="26"/>
        <v>6</v>
      </c>
      <c r="K65" s="7"/>
      <c r="L65" s="86">
        <f t="shared" si="20"/>
        <v>7</v>
      </c>
      <c r="M65" s="86">
        <f t="shared" si="21"/>
        <v>6.833333333333334</v>
      </c>
      <c r="N65" s="18">
        <f t="shared" si="22"/>
        <v>7</v>
      </c>
      <c r="O65" s="47">
        <f t="shared" si="23"/>
        <v>5.6521739130434785</v>
      </c>
      <c r="P65" s="47">
        <f t="shared" si="24"/>
        <v>1.3478260869565215</v>
      </c>
    </row>
    <row r="66" spans="1:16" s="2" customFormat="1" ht="14.25">
      <c r="A66" s="27">
        <f t="shared" si="19"/>
        <v>14</v>
      </c>
      <c r="B66" s="27" t="str">
        <f t="shared" si="19"/>
        <v>cognome14</v>
      </c>
      <c r="C66" s="27" t="str">
        <f t="shared" si="19"/>
        <v>nome14</v>
      </c>
      <c r="D66" s="28">
        <v>6</v>
      </c>
      <c r="E66" s="28">
        <v>2</v>
      </c>
      <c r="F66" s="28">
        <v>4</v>
      </c>
      <c r="G66" s="29">
        <f t="shared" si="25"/>
        <v>4</v>
      </c>
      <c r="H66" s="28">
        <v>7</v>
      </c>
      <c r="I66" s="28">
        <v>3</v>
      </c>
      <c r="J66" s="29">
        <f t="shared" si="26"/>
        <v>5</v>
      </c>
      <c r="K66" s="7"/>
      <c r="L66" s="86">
        <f t="shared" si="20"/>
        <v>4.4</v>
      </c>
      <c r="M66" s="86">
        <f t="shared" si="21"/>
        <v>4.5</v>
      </c>
      <c r="N66" s="18">
        <f t="shared" si="22"/>
        <v>4</v>
      </c>
      <c r="O66" s="47">
        <f t="shared" si="23"/>
        <v>5.6521739130434785</v>
      </c>
      <c r="P66" s="47">
        <f t="shared" si="24"/>
        <v>-1.6521739130434785</v>
      </c>
    </row>
    <row r="67" spans="1:16" s="9" customFormat="1" ht="14.25">
      <c r="A67" s="27">
        <f t="shared" si="19"/>
        <v>15</v>
      </c>
      <c r="B67" s="27" t="str">
        <f t="shared" si="19"/>
        <v>cognome15</v>
      </c>
      <c r="C67" s="27" t="str">
        <f t="shared" si="19"/>
        <v>nome15</v>
      </c>
      <c r="D67" s="28">
        <v>2</v>
      </c>
      <c r="E67" s="28">
        <v>6</v>
      </c>
      <c r="F67" s="28">
        <v>5</v>
      </c>
      <c r="G67" s="29">
        <f>AVERAGE(D67:F67)</f>
        <v>4.333333333333333</v>
      </c>
      <c r="H67" s="28">
        <v>7.5</v>
      </c>
      <c r="I67" s="28">
        <v>3</v>
      </c>
      <c r="J67" s="29">
        <f>AVERAGE(H67:I67)</f>
        <v>5.25</v>
      </c>
      <c r="K67" s="7"/>
      <c r="L67" s="86">
        <f t="shared" si="20"/>
        <v>4.7</v>
      </c>
      <c r="M67" s="86">
        <f t="shared" si="21"/>
        <v>4.791666666666666</v>
      </c>
      <c r="N67" s="18">
        <f t="shared" si="22"/>
        <v>5</v>
      </c>
      <c r="O67" s="47">
        <f t="shared" si="23"/>
        <v>5.6521739130434785</v>
      </c>
      <c r="P67" s="47">
        <f t="shared" si="24"/>
        <v>-0.6521739130434785</v>
      </c>
    </row>
    <row r="68" spans="1:16" s="2" customFormat="1" ht="14.25">
      <c r="A68" s="27">
        <f t="shared" si="19"/>
        <v>16</v>
      </c>
      <c r="B68" s="27" t="str">
        <f t="shared" si="19"/>
        <v>cognome16</v>
      </c>
      <c r="C68" s="27" t="str">
        <f t="shared" si="19"/>
        <v>nome16</v>
      </c>
      <c r="D68" s="28">
        <v>9</v>
      </c>
      <c r="E68" s="28">
        <v>6</v>
      </c>
      <c r="F68" s="28">
        <v>8</v>
      </c>
      <c r="G68" s="29">
        <f aca="true" t="shared" si="27" ref="G68:G75">AVERAGE(D68:F68)</f>
        <v>7.666666666666667</v>
      </c>
      <c r="H68" s="28">
        <v>3.5</v>
      </c>
      <c r="I68" s="28">
        <v>9</v>
      </c>
      <c r="J68" s="29">
        <f aca="true" t="shared" si="28" ref="J68:J75">AVERAGE(H68:I68)</f>
        <v>6.25</v>
      </c>
      <c r="K68" s="7"/>
      <c r="L68" s="86">
        <f t="shared" si="20"/>
        <v>7.1</v>
      </c>
      <c r="M68" s="86">
        <f t="shared" si="21"/>
        <v>6.958333333333334</v>
      </c>
      <c r="N68" s="18">
        <f t="shared" si="22"/>
        <v>7</v>
      </c>
      <c r="O68" s="47">
        <f t="shared" si="23"/>
        <v>5.6521739130434785</v>
      </c>
      <c r="P68" s="47">
        <f t="shared" si="24"/>
        <v>1.3478260869565215</v>
      </c>
    </row>
    <row r="69" spans="1:16" s="2" customFormat="1" ht="14.25">
      <c r="A69" s="27">
        <f t="shared" si="19"/>
        <v>17</v>
      </c>
      <c r="B69" s="27" t="str">
        <f t="shared" si="19"/>
        <v>cognome17</v>
      </c>
      <c r="C69" s="27" t="str">
        <f t="shared" si="19"/>
        <v>nome17</v>
      </c>
      <c r="D69" s="28">
        <v>6</v>
      </c>
      <c r="E69" s="28">
        <v>4</v>
      </c>
      <c r="F69" s="28">
        <v>5</v>
      </c>
      <c r="G69" s="29">
        <f t="shared" si="27"/>
        <v>5</v>
      </c>
      <c r="H69" s="28">
        <v>6</v>
      </c>
      <c r="I69" s="28">
        <v>4</v>
      </c>
      <c r="J69" s="29">
        <f t="shared" si="28"/>
        <v>5</v>
      </c>
      <c r="K69" s="7"/>
      <c r="L69" s="86">
        <f t="shared" si="20"/>
        <v>5</v>
      </c>
      <c r="M69" s="86">
        <f t="shared" si="21"/>
        <v>5</v>
      </c>
      <c r="N69" s="18">
        <f t="shared" si="22"/>
        <v>5</v>
      </c>
      <c r="O69" s="47">
        <f t="shared" si="23"/>
        <v>5.6521739130434785</v>
      </c>
      <c r="P69" s="47">
        <f t="shared" si="24"/>
        <v>-0.6521739130434785</v>
      </c>
    </row>
    <row r="70" spans="1:16" s="2" customFormat="1" ht="14.25">
      <c r="A70" s="27">
        <f t="shared" si="19"/>
        <v>18</v>
      </c>
      <c r="B70" s="27" t="str">
        <f t="shared" si="19"/>
        <v>cognome18</v>
      </c>
      <c r="C70" s="27" t="str">
        <f t="shared" si="19"/>
        <v>nome18</v>
      </c>
      <c r="D70" s="28">
        <v>4</v>
      </c>
      <c r="E70" s="28">
        <v>6</v>
      </c>
      <c r="F70" s="28">
        <v>6</v>
      </c>
      <c r="G70" s="29">
        <f t="shared" si="27"/>
        <v>5.333333333333333</v>
      </c>
      <c r="H70" s="28">
        <v>6.5</v>
      </c>
      <c r="I70" s="28">
        <v>7</v>
      </c>
      <c r="J70" s="29">
        <f t="shared" si="28"/>
        <v>6.75</v>
      </c>
      <c r="K70" s="7"/>
      <c r="L70" s="86">
        <f t="shared" si="20"/>
        <v>5.9</v>
      </c>
      <c r="M70" s="86">
        <f t="shared" si="21"/>
        <v>6.041666666666666</v>
      </c>
      <c r="N70" s="18">
        <f t="shared" si="22"/>
        <v>6</v>
      </c>
      <c r="O70" s="47">
        <f t="shared" si="23"/>
        <v>5.6521739130434785</v>
      </c>
      <c r="P70" s="47">
        <f t="shared" si="24"/>
        <v>0.3478260869565215</v>
      </c>
    </row>
    <row r="71" spans="1:16" s="2" customFormat="1" ht="14.25">
      <c r="A71" s="27">
        <f t="shared" si="19"/>
        <v>19</v>
      </c>
      <c r="B71" s="27" t="str">
        <f t="shared" si="19"/>
        <v>cognome19</v>
      </c>
      <c r="C71" s="27" t="str">
        <f t="shared" si="19"/>
        <v>nome19</v>
      </c>
      <c r="D71" s="28">
        <v>7</v>
      </c>
      <c r="E71" s="28">
        <v>2</v>
      </c>
      <c r="F71" s="28">
        <v>6</v>
      </c>
      <c r="G71" s="29">
        <f t="shared" si="27"/>
        <v>5</v>
      </c>
      <c r="H71" s="28">
        <v>6</v>
      </c>
      <c r="I71" s="28">
        <v>4</v>
      </c>
      <c r="J71" s="29">
        <f t="shared" si="28"/>
        <v>5</v>
      </c>
      <c r="K71" s="7"/>
      <c r="L71" s="86">
        <f t="shared" si="20"/>
        <v>5</v>
      </c>
      <c r="M71" s="86">
        <f t="shared" si="21"/>
        <v>5</v>
      </c>
      <c r="N71" s="18">
        <f t="shared" si="22"/>
        <v>5</v>
      </c>
      <c r="O71" s="47">
        <f t="shared" si="23"/>
        <v>5.6521739130434785</v>
      </c>
      <c r="P71" s="47">
        <f t="shared" si="24"/>
        <v>-0.6521739130434785</v>
      </c>
    </row>
    <row r="72" spans="1:16" s="2" customFormat="1" ht="14.25">
      <c r="A72" s="27">
        <f t="shared" si="19"/>
        <v>20</v>
      </c>
      <c r="B72" s="27" t="str">
        <f t="shared" si="19"/>
        <v>cognome20</v>
      </c>
      <c r="C72" s="27" t="str">
        <f t="shared" si="19"/>
        <v>nome20</v>
      </c>
      <c r="D72" s="28">
        <v>10</v>
      </c>
      <c r="E72" s="28">
        <v>8</v>
      </c>
      <c r="F72" s="28">
        <v>7</v>
      </c>
      <c r="G72" s="29">
        <f t="shared" si="27"/>
        <v>8.333333333333334</v>
      </c>
      <c r="H72" s="28">
        <v>7</v>
      </c>
      <c r="I72" s="28">
        <v>8</v>
      </c>
      <c r="J72" s="29">
        <f t="shared" si="28"/>
        <v>7.5</v>
      </c>
      <c r="K72" s="7"/>
      <c r="L72" s="86">
        <f t="shared" si="20"/>
        <v>8</v>
      </c>
      <c r="M72" s="86">
        <f t="shared" si="21"/>
        <v>7.916666666666667</v>
      </c>
      <c r="N72" s="18">
        <f t="shared" si="22"/>
        <v>8</v>
      </c>
      <c r="O72" s="47">
        <f t="shared" si="23"/>
        <v>5.6521739130434785</v>
      </c>
      <c r="P72" s="47">
        <f t="shared" si="24"/>
        <v>2.3478260869565215</v>
      </c>
    </row>
    <row r="73" spans="1:16" s="2" customFormat="1" ht="14.25">
      <c r="A73" s="27">
        <f t="shared" si="19"/>
        <v>21</v>
      </c>
      <c r="B73" s="27" t="str">
        <f t="shared" si="19"/>
        <v>cognome21</v>
      </c>
      <c r="C73" s="27" t="str">
        <f t="shared" si="19"/>
        <v>nome21</v>
      </c>
      <c r="D73" s="28">
        <v>4</v>
      </c>
      <c r="E73" s="28">
        <v>6</v>
      </c>
      <c r="F73" s="28">
        <v>4</v>
      </c>
      <c r="G73" s="29">
        <f t="shared" si="27"/>
        <v>4.666666666666667</v>
      </c>
      <c r="H73" s="28">
        <v>3</v>
      </c>
      <c r="I73" s="28">
        <v>5</v>
      </c>
      <c r="J73" s="29">
        <f t="shared" si="28"/>
        <v>4</v>
      </c>
      <c r="K73" s="7"/>
      <c r="L73" s="86">
        <f t="shared" si="20"/>
        <v>4.4</v>
      </c>
      <c r="M73" s="86">
        <f t="shared" si="21"/>
        <v>4.333333333333334</v>
      </c>
      <c r="N73" s="18">
        <f t="shared" si="22"/>
        <v>4</v>
      </c>
      <c r="O73" s="47">
        <f t="shared" si="23"/>
        <v>5.6521739130434785</v>
      </c>
      <c r="P73" s="47">
        <f t="shared" si="24"/>
        <v>-1.6521739130434785</v>
      </c>
    </row>
    <row r="74" spans="1:16" s="2" customFormat="1" ht="14.25">
      <c r="A74" s="27">
        <f>A30</f>
        <v>22</v>
      </c>
      <c r="B74" s="27" t="str">
        <f>B30</f>
        <v>cognome22</v>
      </c>
      <c r="C74" s="27" t="str">
        <f>C30</f>
        <v>nome22</v>
      </c>
      <c r="D74" s="28">
        <v>7.5</v>
      </c>
      <c r="E74" s="28">
        <v>3</v>
      </c>
      <c r="F74" s="28">
        <v>6</v>
      </c>
      <c r="G74" s="29">
        <f t="shared" si="27"/>
        <v>5.5</v>
      </c>
      <c r="H74" s="28">
        <v>4.5</v>
      </c>
      <c r="I74" s="28">
        <v>5</v>
      </c>
      <c r="J74" s="29">
        <f t="shared" si="28"/>
        <v>4.75</v>
      </c>
      <c r="K74" s="7"/>
      <c r="L74" s="86">
        <f t="shared" si="20"/>
        <v>5.2</v>
      </c>
      <c r="M74" s="86">
        <f t="shared" si="21"/>
        <v>5.125</v>
      </c>
      <c r="N74" s="18">
        <f t="shared" si="22"/>
        <v>5</v>
      </c>
      <c r="O74" s="47">
        <f t="shared" si="23"/>
        <v>5.6521739130434785</v>
      </c>
      <c r="P74" s="47">
        <f t="shared" si="24"/>
        <v>-0.6521739130434785</v>
      </c>
    </row>
    <row r="75" spans="1:16" s="2" customFormat="1" ht="14.25">
      <c r="A75" s="27">
        <f aca="true" t="shared" si="29" ref="A75:C76">A31</f>
        <v>23</v>
      </c>
      <c r="B75" s="27" t="str">
        <f t="shared" si="29"/>
        <v>cognome23</v>
      </c>
      <c r="C75" s="27" t="str">
        <f t="shared" si="29"/>
        <v>nome23</v>
      </c>
      <c r="D75" s="28">
        <v>5</v>
      </c>
      <c r="E75" s="28">
        <v>5</v>
      </c>
      <c r="F75" s="28">
        <v>3</v>
      </c>
      <c r="G75" s="29">
        <f t="shared" si="27"/>
        <v>4.333333333333333</v>
      </c>
      <c r="H75" s="28">
        <v>4</v>
      </c>
      <c r="I75" s="28">
        <v>5</v>
      </c>
      <c r="J75" s="29">
        <f t="shared" si="28"/>
        <v>4.5</v>
      </c>
      <c r="K75" s="7"/>
      <c r="L75" s="86">
        <f t="shared" si="20"/>
        <v>4.4</v>
      </c>
      <c r="M75" s="86">
        <f t="shared" si="21"/>
        <v>4.416666666666666</v>
      </c>
      <c r="N75" s="18">
        <f t="shared" si="22"/>
        <v>4</v>
      </c>
      <c r="O75" s="47">
        <f t="shared" si="23"/>
        <v>5.6521739130434785</v>
      </c>
      <c r="P75" s="47">
        <f t="shared" si="24"/>
        <v>-1.6521739130434785</v>
      </c>
    </row>
    <row r="76" spans="1:16" s="2" customFormat="1" ht="38.25">
      <c r="A76" s="27">
        <f t="shared" si="29"/>
        <v>23</v>
      </c>
      <c r="B76" s="6"/>
      <c r="C76" s="32" t="s">
        <v>28</v>
      </c>
      <c r="D76" s="33">
        <f aca="true" t="shared" si="30" ref="D76:J76">AVERAGE(D53:D75)</f>
        <v>6.369565217391305</v>
      </c>
      <c r="E76" s="33">
        <f t="shared" si="30"/>
        <v>5.130434782608695</v>
      </c>
      <c r="F76" s="33">
        <f t="shared" si="30"/>
        <v>5.739130434782608</v>
      </c>
      <c r="G76" s="33">
        <f t="shared" si="30"/>
        <v>5.746376811594204</v>
      </c>
      <c r="H76" s="33">
        <f t="shared" si="30"/>
        <v>5.478260869565218</v>
      </c>
      <c r="I76" s="33">
        <f t="shared" si="30"/>
        <v>5.456521739130435</v>
      </c>
      <c r="J76" s="33">
        <f t="shared" si="30"/>
        <v>5.467391304347826</v>
      </c>
      <c r="K76" s="41"/>
      <c r="L76" s="33">
        <f>AVERAGE(L53:L75)</f>
        <v>5.634782608695653</v>
      </c>
      <c r="M76" s="33">
        <f>AVERAGE(M53:M75)</f>
        <v>5.606884057971015</v>
      </c>
      <c r="N76" s="33">
        <f>AVERAGE(N53:N75)</f>
        <v>5.6521739130434785</v>
      </c>
      <c r="O76" s="9"/>
      <c r="P76" s="5" t="s">
        <v>81</v>
      </c>
    </row>
    <row r="77" spans="1:16" s="2" customFormat="1" ht="28.5" customHeight="1">
      <c r="A77" s="61"/>
      <c r="B77" s="6"/>
      <c r="C77" s="32" t="s">
        <v>83</v>
      </c>
      <c r="D77" s="33">
        <f>STDEV(D53:D75)</f>
        <v>2.413114694672482</v>
      </c>
      <c r="E77" s="33">
        <f aca="true" t="shared" si="31" ref="E77:J77">STDEV(E53:E75)</f>
        <v>1.8902704911319617</v>
      </c>
      <c r="F77" s="33">
        <f t="shared" si="31"/>
        <v>1.8639496507135744</v>
      </c>
      <c r="G77" s="33">
        <f t="shared" si="31"/>
        <v>1.6589743433100728</v>
      </c>
      <c r="H77" s="33">
        <f t="shared" si="31"/>
        <v>1.7021260827509308</v>
      </c>
      <c r="I77" s="33">
        <f t="shared" si="31"/>
        <v>2.2508233012826295</v>
      </c>
      <c r="J77" s="33">
        <f t="shared" si="31"/>
        <v>1.6381536652066677</v>
      </c>
      <c r="K77" s="41"/>
      <c r="L77" s="33">
        <f>STDEV(L53:L75)</f>
        <v>1.563390457729656</v>
      </c>
      <c r="M77" s="33">
        <f>STDEV(M53:M75)</f>
        <v>1.5574451612788378</v>
      </c>
      <c r="N77" s="33">
        <f>STDEV(N53:N75)</f>
        <v>1.6681153124565988</v>
      </c>
      <c r="O77" s="9"/>
      <c r="P77" s="5"/>
    </row>
    <row r="78" spans="3:14" ht="14.25">
      <c r="C78" s="36" t="s">
        <v>29</v>
      </c>
      <c r="D78" s="34">
        <f aca="true" t="shared" si="32" ref="D78:J78">MAX(D53:D75)</f>
        <v>10</v>
      </c>
      <c r="E78" s="34">
        <f t="shared" si="32"/>
        <v>9</v>
      </c>
      <c r="F78" s="34">
        <f t="shared" si="32"/>
        <v>10</v>
      </c>
      <c r="G78" s="34">
        <f t="shared" si="32"/>
        <v>9</v>
      </c>
      <c r="H78" s="34">
        <f t="shared" si="32"/>
        <v>8.5</v>
      </c>
      <c r="I78" s="34">
        <f t="shared" si="32"/>
        <v>9</v>
      </c>
      <c r="J78" s="34">
        <f t="shared" si="32"/>
        <v>8.75</v>
      </c>
      <c r="K78" s="41"/>
      <c r="L78" s="34">
        <f>MAX(L53:L75)</f>
        <v>8.7</v>
      </c>
      <c r="M78" s="34">
        <f>MAX(M53:M75)</f>
        <v>8.708333333333332</v>
      </c>
      <c r="N78" s="34">
        <f>MAX(N53:N75)</f>
        <v>9</v>
      </c>
    </row>
    <row r="79" spans="1:14" ht="14.25">
      <c r="A79" s="4"/>
      <c r="C79" s="37" t="s">
        <v>30</v>
      </c>
      <c r="D79" s="35">
        <f aca="true" t="shared" si="33" ref="D79:J79">MIN(D53:D75)</f>
        <v>2</v>
      </c>
      <c r="E79" s="35">
        <f t="shared" si="33"/>
        <v>2</v>
      </c>
      <c r="F79" s="35">
        <f t="shared" si="33"/>
        <v>3</v>
      </c>
      <c r="G79" s="35">
        <f t="shared" si="33"/>
        <v>3.3333333333333335</v>
      </c>
      <c r="H79" s="35">
        <f t="shared" si="33"/>
        <v>2</v>
      </c>
      <c r="I79" s="35">
        <f t="shared" si="33"/>
        <v>2</v>
      </c>
      <c r="J79" s="35">
        <f t="shared" si="33"/>
        <v>3.25</v>
      </c>
      <c r="K79" s="42"/>
      <c r="L79" s="35">
        <f>MIN(L53:L75)</f>
        <v>3.8</v>
      </c>
      <c r="M79" s="35">
        <f>MIN(M53:M75)</f>
        <v>3.833333333333333</v>
      </c>
      <c r="N79" s="35">
        <f>MIN(N53:N75)</f>
        <v>4</v>
      </c>
    </row>
    <row r="80" spans="1:14" ht="14.25">
      <c r="A80" s="4"/>
      <c r="D80" s="3"/>
      <c r="E80" s="3"/>
      <c r="F80" s="3"/>
      <c r="G80" s="3"/>
      <c r="H80" s="3"/>
      <c r="I80" s="3"/>
      <c r="J80" s="3"/>
      <c r="K80" s="41"/>
      <c r="L80" s="3"/>
      <c r="M80" s="5"/>
      <c r="N80" s="3"/>
    </row>
    <row r="81" spans="1:14" ht="14.25">
      <c r="A81" s="4"/>
      <c r="C81" s="38" t="s">
        <v>6</v>
      </c>
      <c r="D81" s="19">
        <f aca="true" t="shared" si="34" ref="D81:J81">COUNTIF(D53:D75,D78)</f>
        <v>3</v>
      </c>
      <c r="E81" s="19">
        <f t="shared" si="34"/>
        <v>1</v>
      </c>
      <c r="F81" s="19">
        <f t="shared" si="34"/>
        <v>2</v>
      </c>
      <c r="G81" s="19">
        <f t="shared" si="34"/>
        <v>1</v>
      </c>
      <c r="H81" s="19">
        <f t="shared" si="34"/>
        <v>1</v>
      </c>
      <c r="I81" s="19">
        <f t="shared" si="34"/>
        <v>4</v>
      </c>
      <c r="J81" s="19">
        <f t="shared" si="34"/>
        <v>1</v>
      </c>
      <c r="K81" s="43"/>
      <c r="L81" s="19">
        <f>COUNTIF(L53:L75,L78)</f>
        <v>2</v>
      </c>
      <c r="M81" s="19">
        <f>COUNTIF(M53:M75,M78)</f>
        <v>1</v>
      </c>
      <c r="N81" s="19">
        <f>COUNTIF(N53:N75,N78)</f>
        <v>2</v>
      </c>
    </row>
    <row r="82" spans="1:14" ht="14.25">
      <c r="A82" s="4"/>
      <c r="C82" s="38" t="s">
        <v>7</v>
      </c>
      <c r="D82" s="19">
        <f aca="true" t="shared" si="35" ref="D82:J82">COUNTIF(D53:D75,D79)</f>
        <v>1</v>
      </c>
      <c r="E82" s="19">
        <f t="shared" si="35"/>
        <v>3</v>
      </c>
      <c r="F82" s="19">
        <f t="shared" si="35"/>
        <v>2</v>
      </c>
      <c r="G82" s="19">
        <f t="shared" si="35"/>
        <v>1</v>
      </c>
      <c r="H82" s="19">
        <f t="shared" si="35"/>
        <v>1</v>
      </c>
      <c r="I82" s="19">
        <f t="shared" si="35"/>
        <v>1</v>
      </c>
      <c r="J82" s="19">
        <f t="shared" si="35"/>
        <v>1</v>
      </c>
      <c r="K82" s="43"/>
      <c r="L82" s="19">
        <f>COUNTIF(L53:L75,L79)</f>
        <v>2</v>
      </c>
      <c r="M82" s="19">
        <f>COUNTIF(M53:M75,M79)</f>
        <v>1</v>
      </c>
      <c r="N82" s="19">
        <f>COUNTIF(N53:N75,N79)</f>
        <v>7</v>
      </c>
    </row>
    <row r="83" spans="1:14" ht="14.25">
      <c r="A83" s="4"/>
      <c r="C83" s="39" t="s">
        <v>8</v>
      </c>
      <c r="D83" s="8">
        <f>COUNTIF(D53:D75,"&lt;=5,5")</f>
        <v>9</v>
      </c>
      <c r="E83" s="8">
        <f aca="true" t="shared" si="36" ref="E83:J83">COUNTIF(E53:E75,"&lt;=5,5")</f>
        <v>12</v>
      </c>
      <c r="F83" s="8">
        <f t="shared" si="36"/>
        <v>11</v>
      </c>
      <c r="G83" s="8">
        <f t="shared" si="36"/>
        <v>13</v>
      </c>
      <c r="H83" s="8">
        <f t="shared" si="36"/>
        <v>11</v>
      </c>
      <c r="I83" s="8">
        <f t="shared" si="36"/>
        <v>15</v>
      </c>
      <c r="J83" s="8">
        <f t="shared" si="36"/>
        <v>15</v>
      </c>
      <c r="K83" s="44"/>
      <c r="L83" s="8">
        <f>COUNTIF(L53:L75,"&lt;=5")</f>
        <v>12</v>
      </c>
      <c r="M83" s="8">
        <f>COUNTIF(M53:M75,"&lt;=5")</f>
        <v>12</v>
      </c>
      <c r="N83" s="8">
        <f>COUNTIF(N53:N75,"&lt;=5")</f>
        <v>14</v>
      </c>
    </row>
    <row r="84" spans="1:14" ht="14.25">
      <c r="A84" s="4"/>
      <c r="B84" s="21" t="s">
        <v>81</v>
      </c>
      <c r="C84" s="39" t="s">
        <v>82</v>
      </c>
      <c r="D84" s="14">
        <f aca="true" t="shared" si="37" ref="D84:J84">D83/$A$32</f>
        <v>0.391304347826087</v>
      </c>
      <c r="E84" s="14">
        <f t="shared" si="37"/>
        <v>0.5217391304347826</v>
      </c>
      <c r="F84" s="14">
        <f t="shared" si="37"/>
        <v>0.4782608695652174</v>
      </c>
      <c r="G84" s="14">
        <f t="shared" si="37"/>
        <v>0.5652173913043478</v>
      </c>
      <c r="H84" s="14">
        <f t="shared" si="37"/>
        <v>0.4782608695652174</v>
      </c>
      <c r="I84" s="14">
        <f t="shared" si="37"/>
        <v>0.6521739130434783</v>
      </c>
      <c r="J84" s="14">
        <f t="shared" si="37"/>
        <v>0.6521739130434783</v>
      </c>
      <c r="K84" s="45"/>
      <c r="L84" s="14">
        <f>L83/$A$32</f>
        <v>0.5217391304347826</v>
      </c>
      <c r="M84" s="14">
        <f>M83/$A$32</f>
        <v>0.5217391304347826</v>
      </c>
      <c r="N84" s="14">
        <f>N83/$A$32</f>
        <v>0.6086956521739131</v>
      </c>
    </row>
    <row r="85" spans="1:14" ht="14.25">
      <c r="A85" s="4"/>
      <c r="C85" s="40" t="s">
        <v>9</v>
      </c>
      <c r="D85" s="11">
        <f>COUNTIF(D54:D76,"&gt;5,5")</f>
        <v>15</v>
      </c>
      <c r="E85" s="11">
        <f aca="true" t="shared" si="38" ref="E85:J85">COUNTIF(E54:E76,"&gt;5,5")</f>
        <v>11</v>
      </c>
      <c r="F85" s="11">
        <f t="shared" si="38"/>
        <v>13</v>
      </c>
      <c r="G85" s="11">
        <f t="shared" si="38"/>
        <v>11</v>
      </c>
      <c r="H85" s="11">
        <f t="shared" si="38"/>
        <v>12</v>
      </c>
      <c r="I85" s="11">
        <f t="shared" si="38"/>
        <v>8</v>
      </c>
      <c r="J85" s="11">
        <f t="shared" si="38"/>
        <v>8</v>
      </c>
      <c r="L85" s="11">
        <f>COUNTIF(L53:L75,"&gt;5")</f>
        <v>11</v>
      </c>
      <c r="M85" s="11">
        <f>COUNTIF(M53:M75,"&gt;5")</f>
        <v>11</v>
      </c>
      <c r="N85" s="10">
        <f>COUNTIF(N53:N75,"&gt;5")</f>
        <v>9</v>
      </c>
    </row>
    <row r="86" spans="1:14" ht="13.5">
      <c r="A86" s="4"/>
      <c r="C86" s="40" t="s">
        <v>82</v>
      </c>
      <c r="D86" s="15">
        <f aca="true" t="shared" si="39" ref="D86:J86">D85/$A$32</f>
        <v>0.6521739130434783</v>
      </c>
      <c r="E86" s="15">
        <f t="shared" si="39"/>
        <v>0.4782608695652174</v>
      </c>
      <c r="F86" s="15">
        <f t="shared" si="39"/>
        <v>0.5652173913043478</v>
      </c>
      <c r="G86" s="15">
        <f t="shared" si="39"/>
        <v>0.4782608695652174</v>
      </c>
      <c r="H86" s="15">
        <f t="shared" si="39"/>
        <v>0.5217391304347826</v>
      </c>
      <c r="I86" s="15">
        <f t="shared" si="39"/>
        <v>0.34782608695652173</v>
      </c>
      <c r="J86" s="15">
        <f t="shared" si="39"/>
        <v>0.34782608695652173</v>
      </c>
      <c r="L86" s="15">
        <f>L85/$A$32</f>
        <v>0.4782608695652174</v>
      </c>
      <c r="M86" s="15">
        <f>M85/$A$32</f>
        <v>0.4782608695652174</v>
      </c>
      <c r="N86" s="15">
        <f>N85/$A$32</f>
        <v>0.391304347826087</v>
      </c>
    </row>
    <row r="87" ht="13.5">
      <c r="A87" s="4"/>
    </row>
  </sheetData>
  <mergeCells count="13">
    <mergeCell ref="F49:G49"/>
    <mergeCell ref="K49:P49"/>
    <mergeCell ref="D51:F51"/>
    <mergeCell ref="H51:I51"/>
    <mergeCell ref="C1:P2"/>
    <mergeCell ref="L7:M7"/>
    <mergeCell ref="C3:N3"/>
    <mergeCell ref="D48:H48"/>
    <mergeCell ref="D4:H4"/>
    <mergeCell ref="K5:P5"/>
    <mergeCell ref="D7:F7"/>
    <mergeCell ref="H7:I7"/>
    <mergeCell ref="F5:G5"/>
  </mergeCells>
  <conditionalFormatting sqref="L9:M31 N53:N75">
    <cfRule type="cellIs" priority="1" dxfId="0" operator="lessThanOrEqual" stopIfTrue="1">
      <formula>5</formula>
    </cfRule>
    <cfRule type="cellIs" priority="2" dxfId="1" operator="greaterThan" stopIfTrue="1">
      <formula>5</formula>
    </cfRule>
  </conditionalFormatting>
  <conditionalFormatting sqref="P9:P31 P53:P75">
    <cfRule type="cellIs" priority="3" dxfId="2" operator="greaterThanOrEqual" stopIfTrue="1">
      <formula>0</formula>
    </cfRule>
    <cfRule type="cellIs" priority="4" dxfId="3" operator="lessThan" stopIfTrue="1">
      <formula>0</formula>
    </cfRule>
  </conditionalFormatting>
  <conditionalFormatting sqref="N9:N31 L53:M75">
    <cfRule type="cellIs" priority="5" dxfId="4" operator="lessThanOrEqual" stopIfTrue="1">
      <formula>5</formula>
    </cfRule>
    <cfRule type="cellIs" priority="6" dxfId="2" operator="greaterThan" stopIfTrue="1">
      <formula>5</formula>
    </cfRule>
  </conditionalFormatting>
  <dataValidations count="2">
    <dataValidation type="list" allowBlank="1" showInputMessage="1" showErrorMessage="1" sqref="L4">
      <formula1>classi</formula1>
    </dataValidation>
    <dataValidation type="list" allowBlank="1" showInputMessage="1" showErrorMessage="1" sqref="D4:H4">
      <formula1>materie</formula1>
    </dataValidation>
  </dataValidations>
  <printOptions gridLines="1"/>
  <pageMargins left="0.56" right="0.75" top="1" bottom="1" header="0.5" footer="0.5"/>
  <pageSetup horizontalDpi="300" verticalDpi="300" orientation="portrait" paperSize="9" scale="20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P91"/>
  <sheetViews>
    <sheetView workbookViewId="0" topLeftCell="A1">
      <selection activeCell="T54" sqref="T54"/>
    </sheetView>
  </sheetViews>
  <sheetFormatPr defaultColWidth="9.00390625" defaultRowHeight="14.25"/>
  <cols>
    <col min="1" max="1" width="2.875" style="0" bestFit="1" customWidth="1"/>
    <col min="2" max="2" width="9.625" style="21" customWidth="1"/>
    <col min="3" max="3" width="9.75390625" style="21" customWidth="1"/>
    <col min="4" max="4" width="5.375" style="0" customWidth="1"/>
    <col min="5" max="5" width="4.375" style="0" bestFit="1" customWidth="1"/>
    <col min="6" max="6" width="5.375" style="0" customWidth="1"/>
    <col min="7" max="10" width="4.375" style="0" customWidth="1"/>
    <col min="11" max="11" width="6.00390625" style="0" customWidth="1"/>
    <col min="12" max="12" width="4.75390625" style="12" customWidth="1"/>
    <col min="13" max="14" width="4.50390625" style="0" customWidth="1"/>
    <col min="15" max="16" width="5.50390625" style="2" customWidth="1"/>
  </cols>
  <sheetData>
    <row r="1" spans="1:16" ht="14.25">
      <c r="A1" s="90" t="s">
        <v>94</v>
      </c>
      <c r="B1" s="91"/>
      <c r="C1" s="120" t="s">
        <v>104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3:16" ht="14.25"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3:16" ht="15.75" customHeight="1">
      <c r="C3" s="120" t="s">
        <v>113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99"/>
      <c r="P3" s="99"/>
    </row>
    <row r="4" spans="1:16" ht="14.25">
      <c r="A4" s="13"/>
      <c r="B4" s="22"/>
      <c r="C4" s="82" t="s">
        <v>12</v>
      </c>
      <c r="D4" s="123" t="s">
        <v>106</v>
      </c>
      <c r="E4" s="123"/>
      <c r="F4" s="123"/>
      <c r="G4" s="123"/>
      <c r="H4" s="123"/>
      <c r="I4" s="23"/>
      <c r="J4" s="23" t="s">
        <v>10</v>
      </c>
      <c r="K4" s="23"/>
      <c r="L4" s="97" t="s">
        <v>19</v>
      </c>
      <c r="M4" s="60"/>
      <c r="N4" s="59"/>
      <c r="O4" s="59"/>
      <c r="P4" s="59"/>
    </row>
    <row r="5" spans="1:16" ht="14.25">
      <c r="A5" s="1"/>
      <c r="B5" s="24" t="s">
        <v>21</v>
      </c>
      <c r="C5" s="25" t="s">
        <v>23</v>
      </c>
      <c r="D5" s="23"/>
      <c r="E5" s="26" t="s">
        <v>13</v>
      </c>
      <c r="F5" s="127" t="str">
        <f>anno_scol</f>
        <v>2002/2003</v>
      </c>
      <c r="G5" s="127"/>
      <c r="H5" s="59"/>
      <c r="I5" s="59"/>
      <c r="J5" s="26" t="s">
        <v>84</v>
      </c>
      <c r="K5" s="123" t="str">
        <f>docente</f>
        <v>TalDeiTali</v>
      </c>
      <c r="L5" s="123"/>
      <c r="M5" s="123"/>
      <c r="N5" s="123"/>
      <c r="O5" s="123"/>
      <c r="P5" s="123"/>
    </row>
    <row r="6" spans="1:12" ht="14.25">
      <c r="A6" s="1"/>
      <c r="D6" s="3"/>
      <c r="E6" s="3"/>
      <c r="F6" s="3"/>
      <c r="G6" s="3"/>
      <c r="L6" s="5"/>
    </row>
    <row r="7" spans="1:14" ht="29.25" customHeight="1">
      <c r="A7" s="1"/>
      <c r="B7" s="21" t="s">
        <v>24</v>
      </c>
      <c r="D7" s="124" t="s">
        <v>78</v>
      </c>
      <c r="E7" s="124"/>
      <c r="F7" s="124"/>
      <c r="G7" s="3"/>
      <c r="H7" s="125" t="s">
        <v>79</v>
      </c>
      <c r="I7" s="126"/>
      <c r="J7" s="3"/>
      <c r="K7" s="3" t="s">
        <v>81</v>
      </c>
      <c r="L7" s="128" t="s">
        <v>27</v>
      </c>
      <c r="M7" s="129"/>
      <c r="N7" s="62"/>
    </row>
    <row r="8" spans="1:16" ht="85.5">
      <c r="A8" s="48" t="s">
        <v>0</v>
      </c>
      <c r="B8" s="84" t="s">
        <v>4</v>
      </c>
      <c r="C8" s="84" t="s">
        <v>5</v>
      </c>
      <c r="D8" s="49" t="s">
        <v>1</v>
      </c>
      <c r="E8" s="50" t="s">
        <v>2</v>
      </c>
      <c r="F8" s="51" t="s">
        <v>3</v>
      </c>
      <c r="G8" s="52" t="s">
        <v>25</v>
      </c>
      <c r="H8" s="53" t="s">
        <v>95</v>
      </c>
      <c r="I8" s="54" t="s">
        <v>96</v>
      </c>
      <c r="J8" s="55" t="s">
        <v>26</v>
      </c>
      <c r="K8" s="46"/>
      <c r="L8" s="56" t="s">
        <v>78</v>
      </c>
      <c r="M8" s="56" t="s">
        <v>79</v>
      </c>
      <c r="N8" s="57" t="s">
        <v>80</v>
      </c>
      <c r="O8" s="58" t="s">
        <v>28</v>
      </c>
      <c r="P8" s="58" t="s">
        <v>77</v>
      </c>
    </row>
    <row r="9" spans="1:16" ht="14.25">
      <c r="A9" s="27">
        <v>1</v>
      </c>
      <c r="B9" s="93" t="s">
        <v>31</v>
      </c>
      <c r="C9" s="93" t="s">
        <v>32</v>
      </c>
      <c r="D9" s="30">
        <v>6</v>
      </c>
      <c r="E9" s="30">
        <v>6</v>
      </c>
      <c r="F9" s="30">
        <v>5</v>
      </c>
      <c r="G9" s="20">
        <f aca="true" t="shared" si="0" ref="G9:G22">AVERAGE(D9:F9)</f>
        <v>5.666666666666667</v>
      </c>
      <c r="H9" s="28">
        <v>5.5</v>
      </c>
      <c r="I9" s="28">
        <v>8</v>
      </c>
      <c r="J9" s="29">
        <f aca="true" t="shared" si="1" ref="J9:J22">AVERAGE(H9:I9)</f>
        <v>6.75</v>
      </c>
      <c r="K9" s="7"/>
      <c r="L9" s="16">
        <f aca="true" t="shared" si="2" ref="L9:L33">ROUND(G9,0)</f>
        <v>6</v>
      </c>
      <c r="M9" s="18">
        <f aca="true" t="shared" si="3" ref="M9:M33">ROUND(J9,0)</f>
        <v>7</v>
      </c>
      <c r="N9" s="18">
        <f aca="true" t="shared" si="4" ref="N9:N33">AVERAGE(L9,M9)</f>
        <v>6.5</v>
      </c>
      <c r="O9" s="47">
        <f>$N$34</f>
        <v>5.74</v>
      </c>
      <c r="P9" s="47">
        <f>N9-O9</f>
        <v>0.7599999999999998</v>
      </c>
    </row>
    <row r="10" spans="1:16" ht="14.25">
      <c r="A10" s="27">
        <v>2</v>
      </c>
      <c r="B10" s="93" t="s">
        <v>33</v>
      </c>
      <c r="C10" s="93" t="s">
        <v>34</v>
      </c>
      <c r="D10" s="28">
        <v>4</v>
      </c>
      <c r="E10" s="28">
        <v>1</v>
      </c>
      <c r="F10" s="28">
        <v>2</v>
      </c>
      <c r="G10" s="29">
        <f>AVERAGE(D10:F10)</f>
        <v>2.3333333333333335</v>
      </c>
      <c r="H10" s="28">
        <v>6</v>
      </c>
      <c r="I10" s="28">
        <v>3</v>
      </c>
      <c r="J10" s="29">
        <f>AVERAGE(H10:I10)</f>
        <v>4.5</v>
      </c>
      <c r="K10" s="7"/>
      <c r="L10" s="18">
        <f t="shared" si="2"/>
        <v>2</v>
      </c>
      <c r="M10" s="18">
        <f t="shared" si="3"/>
        <v>5</v>
      </c>
      <c r="N10" s="18">
        <f t="shared" si="4"/>
        <v>3.5</v>
      </c>
      <c r="O10" s="47">
        <f aca="true" t="shared" si="5" ref="O10:O33">$N$34</f>
        <v>5.74</v>
      </c>
      <c r="P10" s="47">
        <f aca="true" t="shared" si="6" ref="P10:P33">N10-O10</f>
        <v>-2.24</v>
      </c>
    </row>
    <row r="11" spans="1:16" ht="14.25">
      <c r="A11" s="27">
        <v>3</v>
      </c>
      <c r="B11" s="93" t="s">
        <v>35</v>
      </c>
      <c r="C11" s="93" t="s">
        <v>36</v>
      </c>
      <c r="D11" s="28">
        <v>7</v>
      </c>
      <c r="E11" s="28">
        <v>3</v>
      </c>
      <c r="F11" s="28">
        <v>8</v>
      </c>
      <c r="G11" s="29">
        <f t="shared" si="0"/>
        <v>6</v>
      </c>
      <c r="H11" s="28">
        <v>7</v>
      </c>
      <c r="I11" s="28">
        <v>8</v>
      </c>
      <c r="J11" s="29">
        <f t="shared" si="1"/>
        <v>7.5</v>
      </c>
      <c r="K11" s="7"/>
      <c r="L11" s="18">
        <f t="shared" si="2"/>
        <v>6</v>
      </c>
      <c r="M11" s="18">
        <f t="shared" si="3"/>
        <v>8</v>
      </c>
      <c r="N11" s="18">
        <f t="shared" si="4"/>
        <v>7</v>
      </c>
      <c r="O11" s="47">
        <f t="shared" si="5"/>
        <v>5.74</v>
      </c>
      <c r="P11" s="47">
        <f t="shared" si="6"/>
        <v>1.2599999999999998</v>
      </c>
    </row>
    <row r="12" spans="1:16" ht="14.25">
      <c r="A12" s="27">
        <v>4</v>
      </c>
      <c r="B12" s="93" t="s">
        <v>37</v>
      </c>
      <c r="C12" s="93" t="s">
        <v>38</v>
      </c>
      <c r="D12" s="28">
        <v>7</v>
      </c>
      <c r="E12" s="28">
        <v>7</v>
      </c>
      <c r="F12" s="28">
        <v>10</v>
      </c>
      <c r="G12" s="29">
        <f t="shared" si="0"/>
        <v>8</v>
      </c>
      <c r="H12" s="28">
        <v>7.5</v>
      </c>
      <c r="I12" s="28">
        <v>9</v>
      </c>
      <c r="J12" s="29">
        <f t="shared" si="1"/>
        <v>8.25</v>
      </c>
      <c r="K12" s="7"/>
      <c r="L12" s="18">
        <f t="shared" si="2"/>
        <v>8</v>
      </c>
      <c r="M12" s="18">
        <f t="shared" si="3"/>
        <v>8</v>
      </c>
      <c r="N12" s="18">
        <f t="shared" si="4"/>
        <v>8</v>
      </c>
      <c r="O12" s="47">
        <f t="shared" si="5"/>
        <v>5.74</v>
      </c>
      <c r="P12" s="47">
        <f t="shared" si="6"/>
        <v>2.26</v>
      </c>
    </row>
    <row r="13" spans="1:16" ht="14.25">
      <c r="A13" s="27">
        <v>5</v>
      </c>
      <c r="B13" s="93" t="s">
        <v>39</v>
      </c>
      <c r="C13" s="93" t="s">
        <v>40</v>
      </c>
      <c r="D13" s="28">
        <v>5</v>
      </c>
      <c r="E13" s="28">
        <v>8</v>
      </c>
      <c r="F13" s="28">
        <v>5</v>
      </c>
      <c r="G13" s="29">
        <f t="shared" si="0"/>
        <v>6</v>
      </c>
      <c r="H13" s="28">
        <v>4</v>
      </c>
      <c r="I13" s="28">
        <v>7</v>
      </c>
      <c r="J13" s="29">
        <f t="shared" si="1"/>
        <v>5.5</v>
      </c>
      <c r="K13" s="7"/>
      <c r="L13" s="18">
        <f t="shared" si="2"/>
        <v>6</v>
      </c>
      <c r="M13" s="18">
        <f t="shared" si="3"/>
        <v>6</v>
      </c>
      <c r="N13" s="18">
        <f t="shared" si="4"/>
        <v>6</v>
      </c>
      <c r="O13" s="47">
        <f t="shared" si="5"/>
        <v>5.74</v>
      </c>
      <c r="P13" s="47">
        <f t="shared" si="6"/>
        <v>0.2599999999999998</v>
      </c>
    </row>
    <row r="14" spans="1:16" ht="14.25">
      <c r="A14" s="27">
        <v>6</v>
      </c>
      <c r="B14" s="93" t="s">
        <v>41</v>
      </c>
      <c r="C14" s="93" t="s">
        <v>42</v>
      </c>
      <c r="D14" s="28">
        <v>4</v>
      </c>
      <c r="E14" s="28">
        <v>4</v>
      </c>
      <c r="F14" s="28">
        <v>2</v>
      </c>
      <c r="G14" s="29">
        <f t="shared" si="0"/>
        <v>3.3333333333333335</v>
      </c>
      <c r="H14" s="28">
        <v>4</v>
      </c>
      <c r="I14" s="28">
        <v>4</v>
      </c>
      <c r="J14" s="29">
        <f t="shared" si="1"/>
        <v>4</v>
      </c>
      <c r="K14" s="7"/>
      <c r="L14" s="18">
        <f t="shared" si="2"/>
        <v>3</v>
      </c>
      <c r="M14" s="18">
        <f t="shared" si="3"/>
        <v>4</v>
      </c>
      <c r="N14" s="18">
        <f t="shared" si="4"/>
        <v>3.5</v>
      </c>
      <c r="O14" s="47">
        <f t="shared" si="5"/>
        <v>5.74</v>
      </c>
      <c r="P14" s="47">
        <f t="shared" si="6"/>
        <v>-2.24</v>
      </c>
    </row>
    <row r="15" spans="1:16" ht="14.25">
      <c r="A15" s="27">
        <v>7</v>
      </c>
      <c r="B15" s="93" t="s">
        <v>43</v>
      </c>
      <c r="C15" s="93" t="s">
        <v>44</v>
      </c>
      <c r="D15" s="28">
        <v>7</v>
      </c>
      <c r="E15" s="28">
        <v>6</v>
      </c>
      <c r="F15" s="28">
        <v>6</v>
      </c>
      <c r="G15" s="29">
        <f t="shared" si="0"/>
        <v>6.333333333333333</v>
      </c>
      <c r="H15" s="28">
        <v>7.5</v>
      </c>
      <c r="I15" s="28">
        <v>9</v>
      </c>
      <c r="J15" s="29">
        <f t="shared" si="1"/>
        <v>8.25</v>
      </c>
      <c r="K15" s="7"/>
      <c r="L15" s="18">
        <f t="shared" si="2"/>
        <v>6</v>
      </c>
      <c r="M15" s="18">
        <f t="shared" si="3"/>
        <v>8</v>
      </c>
      <c r="N15" s="18">
        <f t="shared" si="4"/>
        <v>7</v>
      </c>
      <c r="O15" s="47">
        <f t="shared" si="5"/>
        <v>5.74</v>
      </c>
      <c r="P15" s="47">
        <f t="shared" si="6"/>
        <v>1.2599999999999998</v>
      </c>
    </row>
    <row r="16" spans="1:16" ht="14.25">
      <c r="A16" s="27">
        <v>8</v>
      </c>
      <c r="B16" s="93" t="s">
        <v>45</v>
      </c>
      <c r="C16" s="93" t="s">
        <v>46</v>
      </c>
      <c r="D16" s="28">
        <v>8</v>
      </c>
      <c r="E16" s="28">
        <v>4</v>
      </c>
      <c r="F16" s="28">
        <v>6</v>
      </c>
      <c r="G16" s="29">
        <f t="shared" si="0"/>
        <v>6</v>
      </c>
      <c r="H16" s="28">
        <v>5</v>
      </c>
      <c r="I16" s="28">
        <v>4</v>
      </c>
      <c r="J16" s="29">
        <f t="shared" si="1"/>
        <v>4.5</v>
      </c>
      <c r="K16" s="7"/>
      <c r="L16" s="18">
        <f t="shared" si="2"/>
        <v>6</v>
      </c>
      <c r="M16" s="18">
        <f t="shared" si="3"/>
        <v>5</v>
      </c>
      <c r="N16" s="18">
        <f t="shared" si="4"/>
        <v>5.5</v>
      </c>
      <c r="O16" s="47">
        <f t="shared" si="5"/>
        <v>5.74</v>
      </c>
      <c r="P16" s="47">
        <f t="shared" si="6"/>
        <v>-0.2400000000000002</v>
      </c>
    </row>
    <row r="17" spans="1:16" ht="14.25">
      <c r="A17" s="27">
        <v>9</v>
      </c>
      <c r="B17" s="93" t="s">
        <v>47</v>
      </c>
      <c r="C17" s="93" t="s">
        <v>48</v>
      </c>
      <c r="D17" s="28">
        <v>7</v>
      </c>
      <c r="E17" s="28">
        <v>4</v>
      </c>
      <c r="F17" s="28">
        <v>6</v>
      </c>
      <c r="G17" s="29">
        <f t="shared" si="0"/>
        <v>5.666666666666667</v>
      </c>
      <c r="H17" s="28">
        <v>4.5</v>
      </c>
      <c r="I17" s="28">
        <v>4</v>
      </c>
      <c r="J17" s="29">
        <f t="shared" si="1"/>
        <v>4.25</v>
      </c>
      <c r="K17" s="7"/>
      <c r="L17" s="18">
        <f t="shared" si="2"/>
        <v>6</v>
      </c>
      <c r="M17" s="18">
        <f t="shared" si="3"/>
        <v>4</v>
      </c>
      <c r="N17" s="18">
        <f t="shared" si="4"/>
        <v>5</v>
      </c>
      <c r="O17" s="47">
        <f t="shared" si="5"/>
        <v>5.74</v>
      </c>
      <c r="P17" s="47">
        <f t="shared" si="6"/>
        <v>-0.7400000000000002</v>
      </c>
    </row>
    <row r="18" spans="1:16" ht="14.25">
      <c r="A18" s="27">
        <v>10</v>
      </c>
      <c r="B18" s="93" t="s">
        <v>49</v>
      </c>
      <c r="C18" s="93" t="s">
        <v>50</v>
      </c>
      <c r="D18" s="28">
        <v>6</v>
      </c>
      <c r="E18" s="28">
        <v>5</v>
      </c>
      <c r="F18" s="28">
        <v>5</v>
      </c>
      <c r="G18" s="29">
        <f t="shared" si="0"/>
        <v>5.333333333333333</v>
      </c>
      <c r="H18" s="28">
        <v>4</v>
      </c>
      <c r="I18" s="28">
        <v>5</v>
      </c>
      <c r="J18" s="29">
        <f t="shared" si="1"/>
        <v>4.5</v>
      </c>
      <c r="K18" s="7"/>
      <c r="L18" s="18">
        <f t="shared" si="2"/>
        <v>5</v>
      </c>
      <c r="M18" s="18">
        <f t="shared" si="3"/>
        <v>5</v>
      </c>
      <c r="N18" s="18">
        <f t="shared" si="4"/>
        <v>5</v>
      </c>
      <c r="O18" s="47">
        <f t="shared" si="5"/>
        <v>5.74</v>
      </c>
      <c r="P18" s="47">
        <f t="shared" si="6"/>
        <v>-0.7400000000000002</v>
      </c>
    </row>
    <row r="19" spans="1:16" ht="14.25">
      <c r="A19" s="27">
        <v>11</v>
      </c>
      <c r="B19" s="93" t="s">
        <v>51</v>
      </c>
      <c r="C19" s="93" t="s">
        <v>52</v>
      </c>
      <c r="D19" s="28">
        <v>9</v>
      </c>
      <c r="E19" s="28">
        <v>5</v>
      </c>
      <c r="F19" s="28">
        <v>4</v>
      </c>
      <c r="G19" s="29">
        <f t="shared" si="0"/>
        <v>6</v>
      </c>
      <c r="H19" s="28">
        <v>5</v>
      </c>
      <c r="I19" s="28">
        <v>5.5</v>
      </c>
      <c r="J19" s="29">
        <f t="shared" si="1"/>
        <v>5.25</v>
      </c>
      <c r="K19" s="7"/>
      <c r="L19" s="18">
        <f t="shared" si="2"/>
        <v>6</v>
      </c>
      <c r="M19" s="18">
        <f t="shared" si="3"/>
        <v>5</v>
      </c>
      <c r="N19" s="18">
        <f t="shared" si="4"/>
        <v>5.5</v>
      </c>
      <c r="O19" s="47">
        <f t="shared" si="5"/>
        <v>5.74</v>
      </c>
      <c r="P19" s="47">
        <f t="shared" si="6"/>
        <v>-0.2400000000000002</v>
      </c>
    </row>
    <row r="20" spans="1:16" ht="14.25">
      <c r="A20" s="27">
        <v>12</v>
      </c>
      <c r="B20" s="93" t="s">
        <v>53</v>
      </c>
      <c r="C20" s="93" t="s">
        <v>54</v>
      </c>
      <c r="D20" s="28">
        <v>10</v>
      </c>
      <c r="E20" s="28">
        <v>9</v>
      </c>
      <c r="F20" s="28">
        <v>7</v>
      </c>
      <c r="G20" s="29">
        <f t="shared" si="0"/>
        <v>8.666666666666666</v>
      </c>
      <c r="H20" s="28">
        <v>8.5</v>
      </c>
      <c r="I20" s="28">
        <v>9</v>
      </c>
      <c r="J20" s="29">
        <f t="shared" si="1"/>
        <v>8.75</v>
      </c>
      <c r="K20" s="7"/>
      <c r="L20" s="18">
        <f t="shared" si="2"/>
        <v>9</v>
      </c>
      <c r="M20" s="18">
        <f t="shared" si="3"/>
        <v>9</v>
      </c>
      <c r="N20" s="18">
        <f t="shared" si="4"/>
        <v>9</v>
      </c>
      <c r="O20" s="47">
        <f t="shared" si="5"/>
        <v>5.74</v>
      </c>
      <c r="P20" s="47">
        <f t="shared" si="6"/>
        <v>3.26</v>
      </c>
    </row>
    <row r="21" spans="1:16" ht="14.25">
      <c r="A21" s="27">
        <v>13</v>
      </c>
      <c r="B21" s="93" t="s">
        <v>55</v>
      </c>
      <c r="C21" s="93" t="s">
        <v>56</v>
      </c>
      <c r="D21" s="28">
        <v>5</v>
      </c>
      <c r="E21" s="28">
        <v>5</v>
      </c>
      <c r="F21" s="28">
        <v>10</v>
      </c>
      <c r="G21" s="29">
        <f t="shared" si="0"/>
        <v>6.666666666666667</v>
      </c>
      <c r="H21" s="28">
        <v>6</v>
      </c>
      <c r="I21" s="28">
        <v>6</v>
      </c>
      <c r="J21" s="29">
        <f t="shared" si="1"/>
        <v>6</v>
      </c>
      <c r="K21" s="7"/>
      <c r="L21" s="18">
        <f t="shared" si="2"/>
        <v>7</v>
      </c>
      <c r="M21" s="18">
        <f t="shared" si="3"/>
        <v>6</v>
      </c>
      <c r="N21" s="18">
        <f t="shared" si="4"/>
        <v>6.5</v>
      </c>
      <c r="O21" s="47">
        <f t="shared" si="5"/>
        <v>5.74</v>
      </c>
      <c r="P21" s="47">
        <f t="shared" si="6"/>
        <v>0.7599999999999998</v>
      </c>
    </row>
    <row r="22" spans="1:16" ht="14.25">
      <c r="A22" s="27">
        <v>14</v>
      </c>
      <c r="B22" s="93" t="s">
        <v>57</v>
      </c>
      <c r="C22" s="93" t="s">
        <v>58</v>
      </c>
      <c r="D22" s="28">
        <v>6</v>
      </c>
      <c r="E22" s="28">
        <v>5</v>
      </c>
      <c r="F22" s="28">
        <v>4</v>
      </c>
      <c r="G22" s="29">
        <f t="shared" si="0"/>
        <v>5</v>
      </c>
      <c r="H22" s="28">
        <v>7</v>
      </c>
      <c r="I22" s="28">
        <v>3</v>
      </c>
      <c r="J22" s="29">
        <f t="shared" si="1"/>
        <v>5</v>
      </c>
      <c r="K22" s="7"/>
      <c r="L22" s="18">
        <f t="shared" si="2"/>
        <v>5</v>
      </c>
      <c r="M22" s="18">
        <f t="shared" si="3"/>
        <v>5</v>
      </c>
      <c r="N22" s="18">
        <f t="shared" si="4"/>
        <v>5</v>
      </c>
      <c r="O22" s="47">
        <f t="shared" si="5"/>
        <v>5.74</v>
      </c>
      <c r="P22" s="47">
        <f t="shared" si="6"/>
        <v>-0.7400000000000002</v>
      </c>
    </row>
    <row r="23" spans="1:16" ht="14.25">
      <c r="A23" s="27">
        <v>15</v>
      </c>
      <c r="B23" s="93" t="s">
        <v>59</v>
      </c>
      <c r="C23" s="93" t="s">
        <v>60</v>
      </c>
      <c r="D23" s="28">
        <v>5</v>
      </c>
      <c r="E23" s="28">
        <v>6</v>
      </c>
      <c r="F23" s="28">
        <v>5</v>
      </c>
      <c r="G23" s="29">
        <f>AVERAGE(D23:F23)</f>
        <v>5.333333333333333</v>
      </c>
      <c r="H23" s="28">
        <v>7.5</v>
      </c>
      <c r="I23" s="28">
        <v>5</v>
      </c>
      <c r="J23" s="29">
        <f>AVERAGE(H23:I23)</f>
        <v>6.25</v>
      </c>
      <c r="K23" s="7"/>
      <c r="L23" s="18">
        <f t="shared" si="2"/>
        <v>5</v>
      </c>
      <c r="M23" s="18">
        <f t="shared" si="3"/>
        <v>6</v>
      </c>
      <c r="N23" s="18">
        <f t="shared" si="4"/>
        <v>5.5</v>
      </c>
      <c r="O23" s="47">
        <f t="shared" si="5"/>
        <v>5.74</v>
      </c>
      <c r="P23" s="47">
        <f t="shared" si="6"/>
        <v>-0.2400000000000002</v>
      </c>
    </row>
    <row r="24" spans="1:16" ht="14.25">
      <c r="A24" s="27">
        <v>16</v>
      </c>
      <c r="B24" s="93" t="s">
        <v>61</v>
      </c>
      <c r="C24" s="93" t="s">
        <v>62</v>
      </c>
      <c r="D24" s="28">
        <v>9</v>
      </c>
      <c r="E24" s="28">
        <v>6</v>
      </c>
      <c r="F24" s="28">
        <v>8</v>
      </c>
      <c r="G24" s="29">
        <f aca="true" t="shared" si="7" ref="G24:G33">AVERAGE(D24:F24)</f>
        <v>7.666666666666667</v>
      </c>
      <c r="H24" s="28">
        <v>3.5</v>
      </c>
      <c r="I24" s="28">
        <v>9</v>
      </c>
      <c r="J24" s="29">
        <f aca="true" t="shared" si="8" ref="J24:J33">AVERAGE(H24:I24)</f>
        <v>6.25</v>
      </c>
      <c r="K24" s="7"/>
      <c r="L24" s="18">
        <f t="shared" si="2"/>
        <v>8</v>
      </c>
      <c r="M24" s="18">
        <f t="shared" si="3"/>
        <v>6</v>
      </c>
      <c r="N24" s="18">
        <f t="shared" si="4"/>
        <v>7</v>
      </c>
      <c r="O24" s="47">
        <f t="shared" si="5"/>
        <v>5.74</v>
      </c>
      <c r="P24" s="47">
        <f t="shared" si="6"/>
        <v>1.2599999999999998</v>
      </c>
    </row>
    <row r="25" spans="1:16" ht="14.25">
      <c r="A25" s="27">
        <v>17</v>
      </c>
      <c r="B25" s="93" t="s">
        <v>63</v>
      </c>
      <c r="C25" s="93" t="s">
        <v>64</v>
      </c>
      <c r="D25" s="28">
        <v>6</v>
      </c>
      <c r="E25" s="28">
        <v>7</v>
      </c>
      <c r="F25" s="28">
        <v>3</v>
      </c>
      <c r="G25" s="29">
        <f t="shared" si="7"/>
        <v>5.333333333333333</v>
      </c>
      <c r="H25" s="28">
        <v>6</v>
      </c>
      <c r="I25" s="28">
        <v>7</v>
      </c>
      <c r="J25" s="29">
        <f t="shared" si="8"/>
        <v>6.5</v>
      </c>
      <c r="K25" s="7"/>
      <c r="L25" s="18">
        <f t="shared" si="2"/>
        <v>5</v>
      </c>
      <c r="M25" s="18">
        <f t="shared" si="3"/>
        <v>7</v>
      </c>
      <c r="N25" s="18">
        <f t="shared" si="4"/>
        <v>6</v>
      </c>
      <c r="O25" s="47">
        <f t="shared" si="5"/>
        <v>5.74</v>
      </c>
      <c r="P25" s="47">
        <f t="shared" si="6"/>
        <v>0.2599999999999998</v>
      </c>
    </row>
    <row r="26" spans="1:16" ht="14.25">
      <c r="A26" s="27">
        <v>18</v>
      </c>
      <c r="B26" s="93" t="s">
        <v>65</v>
      </c>
      <c r="C26" s="93" t="s">
        <v>66</v>
      </c>
      <c r="D26" s="28">
        <v>4</v>
      </c>
      <c r="E26" s="28">
        <v>2</v>
      </c>
      <c r="F26" s="28">
        <v>2</v>
      </c>
      <c r="G26" s="29">
        <f t="shared" si="7"/>
        <v>2.6666666666666665</v>
      </c>
      <c r="H26" s="28">
        <v>6.5</v>
      </c>
      <c r="I26" s="28">
        <v>7</v>
      </c>
      <c r="J26" s="29">
        <f t="shared" si="8"/>
        <v>6.75</v>
      </c>
      <c r="K26" s="7"/>
      <c r="L26" s="18">
        <f t="shared" si="2"/>
        <v>3</v>
      </c>
      <c r="M26" s="18">
        <f t="shared" si="3"/>
        <v>7</v>
      </c>
      <c r="N26" s="18">
        <f t="shared" si="4"/>
        <v>5</v>
      </c>
      <c r="O26" s="47">
        <f t="shared" si="5"/>
        <v>5.74</v>
      </c>
      <c r="P26" s="47">
        <f t="shared" si="6"/>
        <v>-0.7400000000000002</v>
      </c>
    </row>
    <row r="27" spans="1:16" ht="14.25">
      <c r="A27" s="27">
        <v>19</v>
      </c>
      <c r="B27" s="93" t="s">
        <v>67</v>
      </c>
      <c r="C27" s="93" t="s">
        <v>68</v>
      </c>
      <c r="D27" s="28">
        <v>7</v>
      </c>
      <c r="E27" s="28">
        <v>2</v>
      </c>
      <c r="F27" s="28">
        <v>6</v>
      </c>
      <c r="G27" s="29">
        <f t="shared" si="7"/>
        <v>5</v>
      </c>
      <c r="H27" s="28">
        <v>6</v>
      </c>
      <c r="I27" s="28">
        <v>4</v>
      </c>
      <c r="J27" s="29">
        <f t="shared" si="8"/>
        <v>5</v>
      </c>
      <c r="K27" s="7"/>
      <c r="L27" s="18">
        <f t="shared" si="2"/>
        <v>5</v>
      </c>
      <c r="M27" s="18">
        <f t="shared" si="3"/>
        <v>5</v>
      </c>
      <c r="N27" s="18">
        <f t="shared" si="4"/>
        <v>5</v>
      </c>
      <c r="O27" s="47">
        <f t="shared" si="5"/>
        <v>5.74</v>
      </c>
      <c r="P27" s="47">
        <f t="shared" si="6"/>
        <v>-0.7400000000000002</v>
      </c>
    </row>
    <row r="28" spans="1:16" ht="14.25">
      <c r="A28" s="27">
        <v>20</v>
      </c>
      <c r="B28" s="93" t="s">
        <v>69</v>
      </c>
      <c r="C28" s="93" t="s">
        <v>70</v>
      </c>
      <c r="D28" s="28">
        <v>10</v>
      </c>
      <c r="E28" s="28">
        <v>8</v>
      </c>
      <c r="F28" s="28">
        <v>7</v>
      </c>
      <c r="G28" s="29">
        <f t="shared" si="7"/>
        <v>8.333333333333334</v>
      </c>
      <c r="H28" s="28">
        <v>7</v>
      </c>
      <c r="I28" s="28">
        <v>8</v>
      </c>
      <c r="J28" s="29">
        <f t="shared" si="8"/>
        <v>7.5</v>
      </c>
      <c r="K28" s="7"/>
      <c r="L28" s="18">
        <f t="shared" si="2"/>
        <v>8</v>
      </c>
      <c r="M28" s="18">
        <f t="shared" si="3"/>
        <v>8</v>
      </c>
      <c r="N28" s="18">
        <f t="shared" si="4"/>
        <v>8</v>
      </c>
      <c r="O28" s="47">
        <f t="shared" si="5"/>
        <v>5.74</v>
      </c>
      <c r="P28" s="47">
        <f t="shared" si="6"/>
        <v>2.26</v>
      </c>
    </row>
    <row r="29" spans="1:16" ht="14.25">
      <c r="A29" s="27">
        <v>21</v>
      </c>
      <c r="B29" s="93" t="s">
        <v>71</v>
      </c>
      <c r="C29" s="93" t="s">
        <v>72</v>
      </c>
      <c r="D29" s="28">
        <v>4</v>
      </c>
      <c r="E29" s="28">
        <v>6</v>
      </c>
      <c r="F29" s="28" t="s">
        <v>11</v>
      </c>
      <c r="G29" s="29">
        <f t="shared" si="7"/>
        <v>5</v>
      </c>
      <c r="H29" s="28">
        <v>3</v>
      </c>
      <c r="I29" s="28">
        <v>5</v>
      </c>
      <c r="J29" s="29">
        <f t="shared" si="8"/>
        <v>4</v>
      </c>
      <c r="K29" s="7"/>
      <c r="L29" s="18">
        <f t="shared" si="2"/>
        <v>5</v>
      </c>
      <c r="M29" s="18">
        <f t="shared" si="3"/>
        <v>4</v>
      </c>
      <c r="N29" s="18">
        <f t="shared" si="4"/>
        <v>4.5</v>
      </c>
      <c r="O29" s="47">
        <f t="shared" si="5"/>
        <v>5.74</v>
      </c>
      <c r="P29" s="47">
        <f t="shared" si="6"/>
        <v>-1.2400000000000002</v>
      </c>
    </row>
    <row r="30" spans="1:16" ht="14.25">
      <c r="A30" s="27">
        <v>22</v>
      </c>
      <c r="B30" s="93" t="s">
        <v>73</v>
      </c>
      <c r="C30" s="93" t="s">
        <v>74</v>
      </c>
      <c r="D30" s="28">
        <v>7.5</v>
      </c>
      <c r="E30" s="28">
        <v>3</v>
      </c>
      <c r="F30" s="28">
        <v>2</v>
      </c>
      <c r="G30" s="29">
        <f t="shared" si="7"/>
        <v>4.166666666666667</v>
      </c>
      <c r="H30" s="28">
        <v>4.5</v>
      </c>
      <c r="I30" s="28">
        <v>5</v>
      </c>
      <c r="J30" s="29">
        <f t="shared" si="8"/>
        <v>4.75</v>
      </c>
      <c r="K30" s="7"/>
      <c r="L30" s="18">
        <f t="shared" si="2"/>
        <v>4</v>
      </c>
      <c r="M30" s="18">
        <f t="shared" si="3"/>
        <v>5</v>
      </c>
      <c r="N30" s="18">
        <f t="shared" si="4"/>
        <v>4.5</v>
      </c>
      <c r="O30" s="47">
        <f t="shared" si="5"/>
        <v>5.74</v>
      </c>
      <c r="P30" s="47">
        <f t="shared" si="6"/>
        <v>-1.2400000000000002</v>
      </c>
    </row>
    <row r="31" spans="1:16" ht="14.25">
      <c r="A31" s="27">
        <v>23</v>
      </c>
      <c r="B31" s="93" t="s">
        <v>75</v>
      </c>
      <c r="C31" s="93" t="s">
        <v>76</v>
      </c>
      <c r="D31" s="28">
        <v>5</v>
      </c>
      <c r="E31" s="28">
        <v>6</v>
      </c>
      <c r="F31" s="28">
        <v>7</v>
      </c>
      <c r="G31" s="29">
        <f t="shared" si="7"/>
        <v>6</v>
      </c>
      <c r="H31" s="28">
        <v>3</v>
      </c>
      <c r="I31" s="28">
        <v>6</v>
      </c>
      <c r="J31" s="29">
        <f t="shared" si="8"/>
        <v>4.5</v>
      </c>
      <c r="K31" s="7"/>
      <c r="L31" s="18">
        <f t="shared" si="2"/>
        <v>6</v>
      </c>
      <c r="M31" s="18">
        <f t="shared" si="3"/>
        <v>5</v>
      </c>
      <c r="N31" s="18">
        <f t="shared" si="4"/>
        <v>5.5</v>
      </c>
      <c r="O31" s="47">
        <f t="shared" si="5"/>
        <v>5.74</v>
      </c>
      <c r="P31" s="47">
        <f t="shared" si="6"/>
        <v>-0.2400000000000002</v>
      </c>
    </row>
    <row r="32" spans="1:16" ht="14.25">
      <c r="A32" s="27">
        <v>24</v>
      </c>
      <c r="B32" s="93" t="s">
        <v>109</v>
      </c>
      <c r="C32" s="93" t="s">
        <v>110</v>
      </c>
      <c r="D32" s="28">
        <v>4</v>
      </c>
      <c r="E32" s="28">
        <v>5</v>
      </c>
      <c r="F32" s="28">
        <v>3</v>
      </c>
      <c r="G32" s="29">
        <f t="shared" si="7"/>
        <v>4</v>
      </c>
      <c r="H32" s="28">
        <v>4</v>
      </c>
      <c r="I32" s="28">
        <v>5</v>
      </c>
      <c r="J32" s="29">
        <f t="shared" si="8"/>
        <v>4.5</v>
      </c>
      <c r="K32" s="7"/>
      <c r="L32" s="18">
        <f t="shared" si="2"/>
        <v>4</v>
      </c>
      <c r="M32" s="18">
        <f t="shared" si="3"/>
        <v>5</v>
      </c>
      <c r="N32" s="18">
        <f t="shared" si="4"/>
        <v>4.5</v>
      </c>
      <c r="O32" s="47">
        <f t="shared" si="5"/>
        <v>5.74</v>
      </c>
      <c r="P32" s="47">
        <f t="shared" si="6"/>
        <v>-1.2400000000000002</v>
      </c>
    </row>
    <row r="33" spans="1:16" ht="14.25">
      <c r="A33" s="27">
        <v>25</v>
      </c>
      <c r="B33" s="93" t="s">
        <v>111</v>
      </c>
      <c r="C33" s="93" t="s">
        <v>112</v>
      </c>
      <c r="D33" s="28">
        <v>5</v>
      </c>
      <c r="E33" s="28">
        <v>6</v>
      </c>
      <c r="F33" s="28">
        <v>3</v>
      </c>
      <c r="G33" s="29">
        <f t="shared" si="7"/>
        <v>4.666666666666667</v>
      </c>
      <c r="H33" s="28">
        <v>4</v>
      </c>
      <c r="I33" s="28">
        <v>5</v>
      </c>
      <c r="J33" s="29">
        <f t="shared" si="8"/>
        <v>4.5</v>
      </c>
      <c r="K33" s="7"/>
      <c r="L33" s="18">
        <f t="shared" si="2"/>
        <v>5</v>
      </c>
      <c r="M33" s="18">
        <f t="shared" si="3"/>
        <v>5</v>
      </c>
      <c r="N33" s="18">
        <f t="shared" si="4"/>
        <v>5</v>
      </c>
      <c r="O33" s="47">
        <f t="shared" si="5"/>
        <v>5.74</v>
      </c>
      <c r="P33" s="47">
        <f t="shared" si="6"/>
        <v>-0.7400000000000002</v>
      </c>
    </row>
    <row r="34" spans="1:16" ht="38.25">
      <c r="A34" s="31">
        <f>COUNTA(A9:A33)</f>
        <v>25</v>
      </c>
      <c r="B34" s="6"/>
      <c r="C34" s="32" t="s">
        <v>28</v>
      </c>
      <c r="D34" s="33">
        <f aca="true" t="shared" si="9" ref="D34:J34">AVERAGE(D9:D33)</f>
        <v>6.3</v>
      </c>
      <c r="E34" s="33">
        <f t="shared" si="9"/>
        <v>5.16</v>
      </c>
      <c r="F34" s="33">
        <f t="shared" si="9"/>
        <v>5.25</v>
      </c>
      <c r="G34" s="33">
        <f t="shared" si="9"/>
        <v>5.566666666666666</v>
      </c>
      <c r="H34" s="33">
        <f t="shared" si="9"/>
        <v>5.46</v>
      </c>
      <c r="I34" s="33">
        <f t="shared" si="9"/>
        <v>6.02</v>
      </c>
      <c r="J34" s="33">
        <f t="shared" si="9"/>
        <v>5.74</v>
      </c>
      <c r="K34" s="41"/>
      <c r="L34" s="33">
        <f>AVERAGE(L9:L33)</f>
        <v>5.56</v>
      </c>
      <c r="M34" s="33">
        <f>AVERAGE(M9:M33)</f>
        <v>5.92</v>
      </c>
      <c r="N34" s="33">
        <f>AVERAGE(N9:N33)</f>
        <v>5.74</v>
      </c>
      <c r="O34" s="9"/>
      <c r="P34" s="5" t="s">
        <v>81</v>
      </c>
    </row>
    <row r="35" spans="1:16" ht="25.5">
      <c r="A35" s="61"/>
      <c r="B35" s="6"/>
      <c r="C35" s="32" t="s">
        <v>83</v>
      </c>
      <c r="D35" s="33">
        <f>STDEV(D9:D33)</f>
        <v>1.8708286933869707</v>
      </c>
      <c r="E35" s="33">
        <f aca="true" t="shared" si="10" ref="E35:N35">STDEV(E9:E33)</f>
        <v>1.9723082923316022</v>
      </c>
      <c r="F35" s="33">
        <f t="shared" si="10"/>
        <v>2.4001811525835692</v>
      </c>
      <c r="G35" s="33">
        <f t="shared" si="10"/>
        <v>1.588442050610647</v>
      </c>
      <c r="H35" s="33">
        <f t="shared" si="10"/>
        <v>1.5806116959371568</v>
      </c>
      <c r="I35" s="33">
        <f t="shared" si="10"/>
        <v>1.949786313078094</v>
      </c>
      <c r="J35" s="33">
        <f t="shared" si="10"/>
        <v>1.4568087268638474</v>
      </c>
      <c r="K35" s="41"/>
      <c r="L35" s="33">
        <f t="shared" si="10"/>
        <v>1.6603212540549692</v>
      </c>
      <c r="M35" s="33">
        <f t="shared" si="10"/>
        <v>1.4410644214144863</v>
      </c>
      <c r="N35" s="33">
        <f t="shared" si="10"/>
        <v>1.3702189606044712</v>
      </c>
      <c r="O35" s="9"/>
      <c r="P35" s="5"/>
    </row>
    <row r="36" spans="3:14" ht="14.25">
      <c r="C36" s="36" t="s">
        <v>29</v>
      </c>
      <c r="D36" s="34">
        <f aca="true" t="shared" si="11" ref="D36:J36">MAX(D9:D33)</f>
        <v>10</v>
      </c>
      <c r="E36" s="34">
        <f t="shared" si="11"/>
        <v>9</v>
      </c>
      <c r="F36" s="34">
        <f t="shared" si="11"/>
        <v>10</v>
      </c>
      <c r="G36" s="34">
        <f t="shared" si="11"/>
        <v>8.666666666666666</v>
      </c>
      <c r="H36" s="34">
        <f t="shared" si="11"/>
        <v>8.5</v>
      </c>
      <c r="I36" s="34">
        <f t="shared" si="11"/>
        <v>9</v>
      </c>
      <c r="J36" s="34">
        <f t="shared" si="11"/>
        <v>8.75</v>
      </c>
      <c r="K36" s="41"/>
      <c r="L36" s="34">
        <f>MAX(L9:L33)</f>
        <v>9</v>
      </c>
      <c r="M36" s="34">
        <f>MAX(M9:M33)</f>
        <v>9</v>
      </c>
      <c r="N36" s="34">
        <f>MAX(N9:N33)</f>
        <v>9</v>
      </c>
    </row>
    <row r="37" spans="1:14" ht="14.25">
      <c r="A37" s="4"/>
      <c r="C37" s="37" t="s">
        <v>30</v>
      </c>
      <c r="D37" s="35">
        <f aca="true" t="shared" si="12" ref="D37:J37">MIN(D9:D33)</f>
        <v>4</v>
      </c>
      <c r="E37" s="35">
        <f t="shared" si="12"/>
        <v>1</v>
      </c>
      <c r="F37" s="35">
        <f t="shared" si="12"/>
        <v>2</v>
      </c>
      <c r="G37" s="35">
        <f t="shared" si="12"/>
        <v>2.3333333333333335</v>
      </c>
      <c r="H37" s="35">
        <f t="shared" si="12"/>
        <v>3</v>
      </c>
      <c r="I37" s="35">
        <f t="shared" si="12"/>
        <v>3</v>
      </c>
      <c r="J37" s="35">
        <f t="shared" si="12"/>
        <v>4</v>
      </c>
      <c r="K37" s="42"/>
      <c r="L37" s="35">
        <f>MIN(L9:L33)</f>
        <v>2</v>
      </c>
      <c r="M37" s="35">
        <f>MIN(M9:M33)</f>
        <v>4</v>
      </c>
      <c r="N37" s="35">
        <f>MIN(N9:N33)</f>
        <v>3.5</v>
      </c>
    </row>
    <row r="38" spans="1:14" ht="14.25">
      <c r="A38" s="4"/>
      <c r="D38" s="3"/>
      <c r="E38" s="3"/>
      <c r="F38" s="3"/>
      <c r="G38" s="3"/>
      <c r="H38" s="3"/>
      <c r="I38" s="3"/>
      <c r="J38" s="3"/>
      <c r="K38" s="41"/>
      <c r="L38" s="3"/>
      <c r="M38" s="5"/>
      <c r="N38" s="3"/>
    </row>
    <row r="39" spans="1:14" ht="14.25">
      <c r="A39" s="4"/>
      <c r="C39" s="38" t="s">
        <v>6</v>
      </c>
      <c r="D39" s="19">
        <f aca="true" t="shared" si="13" ref="D39:J39">COUNTIF(D9:D33,D36)</f>
        <v>2</v>
      </c>
      <c r="E39" s="19">
        <f t="shared" si="13"/>
        <v>1</v>
      </c>
      <c r="F39" s="19">
        <f t="shared" si="13"/>
        <v>2</v>
      </c>
      <c r="G39" s="19">
        <f t="shared" si="13"/>
        <v>1</v>
      </c>
      <c r="H39" s="19">
        <f t="shared" si="13"/>
        <v>1</v>
      </c>
      <c r="I39" s="19">
        <f t="shared" si="13"/>
        <v>4</v>
      </c>
      <c r="J39" s="19">
        <f t="shared" si="13"/>
        <v>1</v>
      </c>
      <c r="K39" s="43"/>
      <c r="L39" s="19">
        <f>COUNTIF(L9:L33,L36)</f>
        <v>1</v>
      </c>
      <c r="M39" s="19">
        <f>COUNTIF(M9:M33,M36)</f>
        <v>1</v>
      </c>
      <c r="N39" s="19">
        <f>COUNTIF(N9:N33,N36)</f>
        <v>1</v>
      </c>
    </row>
    <row r="40" spans="1:14" ht="14.25">
      <c r="A40" s="4"/>
      <c r="C40" s="38" t="s">
        <v>7</v>
      </c>
      <c r="D40" s="19">
        <f aca="true" t="shared" si="14" ref="D40:J40">COUNTIF(D9:D33,D37)</f>
        <v>5</v>
      </c>
      <c r="E40" s="19">
        <f t="shared" si="14"/>
        <v>1</v>
      </c>
      <c r="F40" s="19">
        <f t="shared" si="14"/>
        <v>4</v>
      </c>
      <c r="G40" s="19">
        <f t="shared" si="14"/>
        <v>1</v>
      </c>
      <c r="H40" s="19">
        <f t="shared" si="14"/>
        <v>2</v>
      </c>
      <c r="I40" s="19">
        <f t="shared" si="14"/>
        <v>2</v>
      </c>
      <c r="J40" s="19">
        <f t="shared" si="14"/>
        <v>2</v>
      </c>
      <c r="K40" s="43"/>
      <c r="L40" s="19">
        <f>COUNTIF(L9:L33,L37)</f>
        <v>1</v>
      </c>
      <c r="M40" s="19">
        <f>COUNTIF(M9:M33,M37)</f>
        <v>3</v>
      </c>
      <c r="N40" s="19">
        <f>COUNTIF(N9:N33,N37)</f>
        <v>2</v>
      </c>
    </row>
    <row r="41" spans="1:14" ht="14.25">
      <c r="A41" s="4"/>
      <c r="C41" s="39" t="s">
        <v>8</v>
      </c>
      <c r="D41" s="8">
        <f>COUNTIF(D9:D33,"&lt;=5,5")</f>
        <v>10</v>
      </c>
      <c r="E41" s="8">
        <f aca="true" t="shared" si="15" ref="E41:J41">COUNTIF(E9:E33,"&lt;=5,5")</f>
        <v>13</v>
      </c>
      <c r="F41" s="8">
        <f t="shared" si="15"/>
        <v>13</v>
      </c>
      <c r="G41" s="8">
        <f t="shared" si="15"/>
        <v>12</v>
      </c>
      <c r="H41" s="8">
        <f t="shared" si="15"/>
        <v>13</v>
      </c>
      <c r="I41" s="8">
        <f t="shared" si="15"/>
        <v>13</v>
      </c>
      <c r="J41" s="8">
        <f t="shared" si="15"/>
        <v>14</v>
      </c>
      <c r="K41" s="44"/>
      <c r="L41" s="8">
        <f>COUNTIF(L9:L33,"&lt;=5")</f>
        <v>12</v>
      </c>
      <c r="M41" s="8">
        <f>COUNTIF(M9:M33,"&lt;=5")</f>
        <v>13</v>
      </c>
      <c r="N41" s="8">
        <f>COUNTIF(N9:N33,"&lt;=5")</f>
        <v>11</v>
      </c>
    </row>
    <row r="42" spans="1:14" ht="14.25">
      <c r="A42" s="4"/>
      <c r="B42" s="21" t="s">
        <v>81</v>
      </c>
      <c r="C42" s="39" t="s">
        <v>82</v>
      </c>
      <c r="D42" s="14">
        <f aca="true" t="shared" si="16" ref="D42:J42">D41/$A$34</f>
        <v>0.4</v>
      </c>
      <c r="E42" s="14">
        <f t="shared" si="16"/>
        <v>0.52</v>
      </c>
      <c r="F42" s="14">
        <f t="shared" si="16"/>
        <v>0.52</v>
      </c>
      <c r="G42" s="14">
        <f t="shared" si="16"/>
        <v>0.48</v>
      </c>
      <c r="H42" s="14">
        <f t="shared" si="16"/>
        <v>0.52</v>
      </c>
      <c r="I42" s="14">
        <f t="shared" si="16"/>
        <v>0.52</v>
      </c>
      <c r="J42" s="14">
        <f t="shared" si="16"/>
        <v>0.56</v>
      </c>
      <c r="K42" s="45"/>
      <c r="L42" s="14">
        <f>L41/$A$34</f>
        <v>0.48</v>
      </c>
      <c r="M42" s="14">
        <f>M41/$A$34</f>
        <v>0.52</v>
      </c>
      <c r="N42" s="14">
        <f>N41/$A$34</f>
        <v>0.44</v>
      </c>
    </row>
    <row r="43" spans="1:14" ht="14.25">
      <c r="A43" s="4"/>
      <c r="C43" s="40" t="s">
        <v>9</v>
      </c>
      <c r="D43" s="11">
        <f>COUNTIF(D10:D34,"&gt;5,5")</f>
        <v>15</v>
      </c>
      <c r="E43" s="11">
        <f aca="true" t="shared" si="17" ref="E43:J43">COUNTIF(E10:E34,"&gt;5,5")</f>
        <v>11</v>
      </c>
      <c r="F43" s="11">
        <f t="shared" si="17"/>
        <v>11</v>
      </c>
      <c r="G43" s="11">
        <f t="shared" si="17"/>
        <v>13</v>
      </c>
      <c r="H43" s="11">
        <f t="shared" si="17"/>
        <v>12</v>
      </c>
      <c r="I43" s="11">
        <f t="shared" si="17"/>
        <v>12</v>
      </c>
      <c r="J43" s="11">
        <f t="shared" si="17"/>
        <v>11</v>
      </c>
      <c r="L43" s="11">
        <f>COUNTIF(L9:L33,"&gt;5")</f>
        <v>13</v>
      </c>
      <c r="M43" s="11">
        <f>COUNTIF(M9:M33,"&gt;5")</f>
        <v>12</v>
      </c>
      <c r="N43" s="10">
        <f>COUNTIF(N9:N33,"&gt;5")</f>
        <v>14</v>
      </c>
    </row>
    <row r="44" spans="1:14" ht="14.25">
      <c r="A44" s="4"/>
      <c r="C44" s="40" t="s">
        <v>82</v>
      </c>
      <c r="D44" s="15">
        <f aca="true" t="shared" si="18" ref="D44:J44">D43/$A$34</f>
        <v>0.6</v>
      </c>
      <c r="E44" s="15">
        <f t="shared" si="18"/>
        <v>0.44</v>
      </c>
      <c r="F44" s="15">
        <f t="shared" si="18"/>
        <v>0.44</v>
      </c>
      <c r="G44" s="15">
        <f t="shared" si="18"/>
        <v>0.52</v>
      </c>
      <c r="H44" s="15">
        <f t="shared" si="18"/>
        <v>0.48</v>
      </c>
      <c r="I44" s="15">
        <f t="shared" si="18"/>
        <v>0.48</v>
      </c>
      <c r="J44" s="15">
        <f t="shared" si="18"/>
        <v>0.44</v>
      </c>
      <c r="L44" s="15">
        <f>L43/$A$34</f>
        <v>0.52</v>
      </c>
      <c r="M44" s="15">
        <f>M43/$A$34</f>
        <v>0.48</v>
      </c>
      <c r="N44" s="15">
        <f>N43/$A$34</f>
        <v>0.56</v>
      </c>
    </row>
    <row r="45" ht="14.25">
      <c r="A45" s="4"/>
    </row>
    <row r="46" ht="14.25"/>
    <row r="47" ht="14.25"/>
    <row r="48" spans="1:16" ht="14.25">
      <c r="A48" s="90"/>
      <c r="B48" s="91"/>
      <c r="C48" s="91"/>
      <c r="D48" s="90"/>
      <c r="E48" s="90"/>
      <c r="F48" s="90"/>
      <c r="G48" s="90"/>
      <c r="H48" s="90"/>
      <c r="I48" s="90"/>
      <c r="J48" s="90"/>
      <c r="K48" s="90"/>
      <c r="L48" s="92"/>
      <c r="M48" s="90"/>
      <c r="N48" s="90"/>
      <c r="O48" s="90"/>
      <c r="P48" s="90"/>
    </row>
    <row r="49" ht="14.25"/>
    <row r="50" spans="1:16" ht="14.25">
      <c r="A50" s="13"/>
      <c r="B50" s="22"/>
      <c r="C50" s="82" t="s">
        <v>12</v>
      </c>
      <c r="D50" s="123" t="str">
        <f>materia2</f>
        <v>materia_1</v>
      </c>
      <c r="E50" s="123"/>
      <c r="F50" s="123"/>
      <c r="G50" s="123"/>
      <c r="H50" s="123"/>
      <c r="I50" s="105"/>
      <c r="J50" s="105" t="s">
        <v>10</v>
      </c>
      <c r="K50" s="105"/>
      <c r="L50" s="97" t="str">
        <f>classe2</f>
        <v>4B</v>
      </c>
      <c r="M50" s="60"/>
      <c r="N50" s="106"/>
      <c r="O50" s="106"/>
      <c r="P50" s="106"/>
    </row>
    <row r="51" spans="1:16" ht="14.25">
      <c r="A51" s="1"/>
      <c r="B51" s="24" t="s">
        <v>22</v>
      </c>
      <c r="C51" s="25" t="s">
        <v>23</v>
      </c>
      <c r="D51" s="105"/>
      <c r="E51" s="107" t="s">
        <v>13</v>
      </c>
      <c r="F51" s="127" t="str">
        <f>anno_scol</f>
        <v>2002/2003</v>
      </c>
      <c r="G51" s="127"/>
      <c r="H51" s="106"/>
      <c r="I51" s="106"/>
      <c r="J51" s="107" t="s">
        <v>84</v>
      </c>
      <c r="K51" s="123" t="str">
        <f>docente</f>
        <v>TalDeiTali</v>
      </c>
      <c r="L51" s="123"/>
      <c r="M51" s="123"/>
      <c r="N51" s="123"/>
      <c r="O51" s="123"/>
      <c r="P51" s="123"/>
    </row>
    <row r="52" spans="1:12" ht="14.25">
      <c r="A52" s="1"/>
      <c r="D52" s="3"/>
      <c r="E52" s="3"/>
      <c r="F52" s="3"/>
      <c r="G52" s="3"/>
      <c r="L52" s="5"/>
    </row>
    <row r="53" spans="1:14" ht="36">
      <c r="A53" s="1"/>
      <c r="B53" s="21" t="s">
        <v>24</v>
      </c>
      <c r="D53" s="124" t="s">
        <v>78</v>
      </c>
      <c r="E53" s="124"/>
      <c r="F53" s="124"/>
      <c r="G53" s="3"/>
      <c r="H53" s="125" t="s">
        <v>79</v>
      </c>
      <c r="I53" s="126"/>
      <c r="J53" s="3"/>
      <c r="K53" s="3" t="s">
        <v>81</v>
      </c>
      <c r="N53" s="88" t="s">
        <v>97</v>
      </c>
    </row>
    <row r="54" spans="1:16" ht="54" customHeight="1">
      <c r="A54" s="48" t="s">
        <v>0</v>
      </c>
      <c r="B54" s="84" t="s">
        <v>4</v>
      </c>
      <c r="C54" s="84" t="s">
        <v>5</v>
      </c>
      <c r="D54" s="49" t="s">
        <v>1</v>
      </c>
      <c r="E54" s="50" t="s">
        <v>2</v>
      </c>
      <c r="F54" s="51" t="s">
        <v>3</v>
      </c>
      <c r="G54" s="52" t="s">
        <v>25</v>
      </c>
      <c r="H54" s="53" t="s">
        <v>95</v>
      </c>
      <c r="I54" s="54" t="s">
        <v>96</v>
      </c>
      <c r="J54" s="55" t="s">
        <v>26</v>
      </c>
      <c r="K54" s="46"/>
      <c r="L54" s="85" t="s">
        <v>99</v>
      </c>
      <c r="M54" s="108" t="s">
        <v>100</v>
      </c>
      <c r="N54" s="56" t="s">
        <v>98</v>
      </c>
      <c r="O54" s="87" t="s">
        <v>28</v>
      </c>
      <c r="P54" s="87" t="s">
        <v>77</v>
      </c>
    </row>
    <row r="55" spans="1:16" ht="14.25">
      <c r="A55" s="27">
        <f>A9</f>
        <v>1</v>
      </c>
      <c r="B55" s="27" t="str">
        <f>B9</f>
        <v>cognome1</v>
      </c>
      <c r="C55" s="27" t="str">
        <f>C9</f>
        <v>nome1</v>
      </c>
      <c r="D55" s="30">
        <v>4</v>
      </c>
      <c r="E55" s="30">
        <v>5</v>
      </c>
      <c r="F55" s="30">
        <v>5</v>
      </c>
      <c r="G55" s="20">
        <f>AVERAGE(D55:F55)</f>
        <v>4.666666666666667</v>
      </c>
      <c r="H55" s="28">
        <v>2</v>
      </c>
      <c r="I55" s="28">
        <v>5</v>
      </c>
      <c r="J55" s="29">
        <f>AVERAGE(H55:I55)</f>
        <v>3.5</v>
      </c>
      <c r="K55" s="7"/>
      <c r="L55" s="86">
        <f>AVERAGE(D55:F55,H55:I55)</f>
        <v>4.2</v>
      </c>
      <c r="M55" s="86">
        <f>AVERAGE(G55,J55)</f>
        <v>4.083333333333334</v>
      </c>
      <c r="N55" s="18">
        <f>ROUND(AVERAGE(L55:M55),0)</f>
        <v>4</v>
      </c>
      <c r="O55" s="47">
        <f aca="true" t="shared" si="19" ref="O55:O79">$N$80</f>
        <v>5.68</v>
      </c>
      <c r="P55" s="47">
        <f>N55-O55</f>
        <v>-1.6799999999999997</v>
      </c>
    </row>
    <row r="56" spans="1:16" ht="14.25">
      <c r="A56" s="27">
        <f aca="true" t="shared" si="20" ref="A56:C71">A10</f>
        <v>2</v>
      </c>
      <c r="B56" s="27" t="str">
        <f t="shared" si="20"/>
        <v>cognome2</v>
      </c>
      <c r="C56" s="27" t="str">
        <f t="shared" si="20"/>
        <v>nome2</v>
      </c>
      <c r="D56" s="28">
        <v>4</v>
      </c>
      <c r="E56" s="28">
        <v>6</v>
      </c>
      <c r="F56" s="28">
        <v>4</v>
      </c>
      <c r="G56" s="29">
        <f>AVERAGE(D56:F56)</f>
        <v>4.666666666666667</v>
      </c>
      <c r="H56" s="28">
        <v>6</v>
      </c>
      <c r="I56" s="28">
        <v>3</v>
      </c>
      <c r="J56" s="29">
        <f>AVERAGE(H56:I56)</f>
        <v>4.5</v>
      </c>
      <c r="K56" s="7"/>
      <c r="L56" s="86">
        <f aca="true" t="shared" si="21" ref="L56:L79">AVERAGE(D56:F56,H56:I56)</f>
        <v>4.6</v>
      </c>
      <c r="M56" s="86">
        <f aca="true" t="shared" si="22" ref="M56:M79">AVERAGE(G56,J56)</f>
        <v>4.583333333333334</v>
      </c>
      <c r="N56" s="18">
        <f aca="true" t="shared" si="23" ref="N56:N79">ROUND(AVERAGE(L56:M56),0)</f>
        <v>5</v>
      </c>
      <c r="O56" s="47">
        <f t="shared" si="19"/>
        <v>5.68</v>
      </c>
      <c r="P56" s="47">
        <f aca="true" t="shared" si="24" ref="P56:P79">N56-O56</f>
        <v>-0.6799999999999997</v>
      </c>
    </row>
    <row r="57" spans="1:16" ht="14.25">
      <c r="A57" s="27">
        <f t="shared" si="20"/>
        <v>3</v>
      </c>
      <c r="B57" s="27" t="str">
        <f t="shared" si="20"/>
        <v>cognome3</v>
      </c>
      <c r="C57" s="27" t="str">
        <f t="shared" si="20"/>
        <v>nome3</v>
      </c>
      <c r="D57" s="28">
        <v>9</v>
      </c>
      <c r="E57" s="28">
        <v>7</v>
      </c>
      <c r="F57" s="28">
        <v>7</v>
      </c>
      <c r="G57" s="29">
        <f aca="true" t="shared" si="25" ref="G57:G68">AVERAGE(D57:F57)</f>
        <v>7.666666666666667</v>
      </c>
      <c r="H57" s="28">
        <v>7</v>
      </c>
      <c r="I57" s="28">
        <v>8</v>
      </c>
      <c r="J57" s="29">
        <f aca="true" t="shared" si="26" ref="J57:J68">AVERAGE(H57:I57)</f>
        <v>7.5</v>
      </c>
      <c r="K57" s="7"/>
      <c r="L57" s="86">
        <f t="shared" si="21"/>
        <v>7.6</v>
      </c>
      <c r="M57" s="86">
        <f t="shared" si="22"/>
        <v>7.583333333333334</v>
      </c>
      <c r="N57" s="18">
        <f t="shared" si="23"/>
        <v>8</v>
      </c>
      <c r="O57" s="47">
        <f t="shared" si="19"/>
        <v>5.68</v>
      </c>
      <c r="P57" s="47">
        <f t="shared" si="24"/>
        <v>2.3200000000000003</v>
      </c>
    </row>
    <row r="58" spans="1:16" ht="14.25">
      <c r="A58" s="27">
        <f t="shared" si="20"/>
        <v>4</v>
      </c>
      <c r="B58" s="27" t="str">
        <f t="shared" si="20"/>
        <v>cognome4</v>
      </c>
      <c r="C58" s="27" t="str">
        <f t="shared" si="20"/>
        <v>nome4</v>
      </c>
      <c r="D58" s="28">
        <v>10</v>
      </c>
      <c r="E58" s="28">
        <v>7</v>
      </c>
      <c r="F58" s="28">
        <v>10</v>
      </c>
      <c r="G58" s="29">
        <f t="shared" si="25"/>
        <v>9</v>
      </c>
      <c r="H58" s="28">
        <v>7.5</v>
      </c>
      <c r="I58" s="28">
        <v>9</v>
      </c>
      <c r="J58" s="29">
        <f t="shared" si="26"/>
        <v>8.25</v>
      </c>
      <c r="K58" s="7"/>
      <c r="L58" s="86">
        <f t="shared" si="21"/>
        <v>8.7</v>
      </c>
      <c r="M58" s="86">
        <f t="shared" si="22"/>
        <v>8.625</v>
      </c>
      <c r="N58" s="18">
        <f t="shared" si="23"/>
        <v>9</v>
      </c>
      <c r="O58" s="47">
        <f t="shared" si="19"/>
        <v>5.68</v>
      </c>
      <c r="P58" s="47">
        <f t="shared" si="24"/>
        <v>3.3200000000000003</v>
      </c>
    </row>
    <row r="59" spans="1:16" ht="14.25">
      <c r="A59" s="27">
        <f t="shared" si="20"/>
        <v>5</v>
      </c>
      <c r="B59" s="27" t="str">
        <f t="shared" si="20"/>
        <v>cognome5</v>
      </c>
      <c r="C59" s="27" t="str">
        <f t="shared" si="20"/>
        <v>nome5</v>
      </c>
      <c r="D59" s="28">
        <v>5</v>
      </c>
      <c r="E59" s="28">
        <v>4</v>
      </c>
      <c r="F59" s="28">
        <v>5</v>
      </c>
      <c r="G59" s="29">
        <f t="shared" si="25"/>
        <v>4.666666666666667</v>
      </c>
      <c r="H59" s="28">
        <v>4</v>
      </c>
      <c r="I59" s="28">
        <v>3</v>
      </c>
      <c r="J59" s="29">
        <f t="shared" si="26"/>
        <v>3.5</v>
      </c>
      <c r="K59" s="7"/>
      <c r="L59" s="86">
        <f t="shared" si="21"/>
        <v>4.2</v>
      </c>
      <c r="M59" s="86">
        <f t="shared" si="22"/>
        <v>4.083333333333334</v>
      </c>
      <c r="N59" s="18">
        <f t="shared" si="23"/>
        <v>4</v>
      </c>
      <c r="O59" s="47">
        <f t="shared" si="19"/>
        <v>5.68</v>
      </c>
      <c r="P59" s="47">
        <f t="shared" si="24"/>
        <v>-1.6799999999999997</v>
      </c>
    </row>
    <row r="60" spans="1:16" ht="14.25">
      <c r="A60" s="27">
        <f t="shared" si="20"/>
        <v>6</v>
      </c>
      <c r="B60" s="27" t="str">
        <f t="shared" si="20"/>
        <v>cognome6</v>
      </c>
      <c r="C60" s="27" t="str">
        <f t="shared" si="20"/>
        <v>nome6</v>
      </c>
      <c r="D60" s="28">
        <v>4</v>
      </c>
      <c r="E60" s="28">
        <v>4</v>
      </c>
      <c r="F60" s="28">
        <v>3</v>
      </c>
      <c r="G60" s="29">
        <f t="shared" si="25"/>
        <v>3.6666666666666665</v>
      </c>
      <c r="H60" s="28">
        <v>4</v>
      </c>
      <c r="I60" s="28">
        <v>4</v>
      </c>
      <c r="J60" s="29">
        <f t="shared" si="26"/>
        <v>4</v>
      </c>
      <c r="K60" s="7"/>
      <c r="L60" s="86">
        <f t="shared" si="21"/>
        <v>3.8</v>
      </c>
      <c r="M60" s="86">
        <f t="shared" si="22"/>
        <v>3.833333333333333</v>
      </c>
      <c r="N60" s="18">
        <f t="shared" si="23"/>
        <v>4</v>
      </c>
      <c r="O60" s="47">
        <f t="shared" si="19"/>
        <v>5.68</v>
      </c>
      <c r="P60" s="47">
        <f t="shared" si="24"/>
        <v>-1.6799999999999997</v>
      </c>
    </row>
    <row r="61" spans="1:16" ht="14.25">
      <c r="A61" s="27">
        <f t="shared" si="20"/>
        <v>7</v>
      </c>
      <c r="B61" s="27" t="str">
        <f t="shared" si="20"/>
        <v>cognome7</v>
      </c>
      <c r="C61" s="27" t="str">
        <f t="shared" si="20"/>
        <v>nome7</v>
      </c>
      <c r="D61" s="28">
        <v>7</v>
      </c>
      <c r="E61" s="28">
        <v>6</v>
      </c>
      <c r="F61" s="28">
        <v>6</v>
      </c>
      <c r="G61" s="29">
        <f t="shared" si="25"/>
        <v>6.333333333333333</v>
      </c>
      <c r="H61" s="28">
        <v>7.5</v>
      </c>
      <c r="I61" s="28">
        <v>9</v>
      </c>
      <c r="J61" s="29">
        <f t="shared" si="26"/>
        <v>8.25</v>
      </c>
      <c r="K61" s="7"/>
      <c r="L61" s="86">
        <f t="shared" si="21"/>
        <v>7.1</v>
      </c>
      <c r="M61" s="86">
        <f t="shared" si="22"/>
        <v>7.291666666666666</v>
      </c>
      <c r="N61" s="18">
        <f t="shared" si="23"/>
        <v>7</v>
      </c>
      <c r="O61" s="47">
        <f t="shared" si="19"/>
        <v>5.68</v>
      </c>
      <c r="P61" s="47">
        <f t="shared" si="24"/>
        <v>1.3200000000000003</v>
      </c>
    </row>
    <row r="62" spans="1:16" ht="14.25">
      <c r="A62" s="27">
        <f t="shared" si="20"/>
        <v>8</v>
      </c>
      <c r="B62" s="27" t="str">
        <f t="shared" si="20"/>
        <v>cognome8</v>
      </c>
      <c r="C62" s="27" t="str">
        <f t="shared" si="20"/>
        <v>nome8</v>
      </c>
      <c r="D62" s="28">
        <v>8</v>
      </c>
      <c r="E62" s="28">
        <v>4</v>
      </c>
      <c r="F62" s="28">
        <v>6</v>
      </c>
      <c r="G62" s="29">
        <f t="shared" si="25"/>
        <v>6</v>
      </c>
      <c r="H62" s="28">
        <v>5</v>
      </c>
      <c r="I62" s="28">
        <v>4</v>
      </c>
      <c r="J62" s="29">
        <f t="shared" si="26"/>
        <v>4.5</v>
      </c>
      <c r="K62" s="7"/>
      <c r="L62" s="86">
        <f t="shared" si="21"/>
        <v>5.4</v>
      </c>
      <c r="M62" s="86">
        <f t="shared" si="22"/>
        <v>5.25</v>
      </c>
      <c r="N62" s="18">
        <f t="shared" si="23"/>
        <v>5</v>
      </c>
      <c r="O62" s="47">
        <f t="shared" si="19"/>
        <v>5.68</v>
      </c>
      <c r="P62" s="47">
        <f t="shared" si="24"/>
        <v>-0.6799999999999997</v>
      </c>
    </row>
    <row r="63" spans="1:16" ht="14.25">
      <c r="A63" s="27">
        <f t="shared" si="20"/>
        <v>9</v>
      </c>
      <c r="B63" s="27" t="str">
        <f t="shared" si="20"/>
        <v>cognome9</v>
      </c>
      <c r="C63" s="27" t="str">
        <f t="shared" si="20"/>
        <v>nome9</v>
      </c>
      <c r="D63" s="28">
        <v>7</v>
      </c>
      <c r="E63" s="28">
        <v>4</v>
      </c>
      <c r="F63" s="28">
        <v>6</v>
      </c>
      <c r="G63" s="29">
        <f t="shared" si="25"/>
        <v>5.666666666666667</v>
      </c>
      <c r="H63" s="28">
        <v>4.5</v>
      </c>
      <c r="I63" s="28">
        <v>2</v>
      </c>
      <c r="J63" s="29">
        <f t="shared" si="26"/>
        <v>3.25</v>
      </c>
      <c r="K63" s="7"/>
      <c r="L63" s="86">
        <f t="shared" si="21"/>
        <v>4.7</v>
      </c>
      <c r="M63" s="86">
        <f t="shared" si="22"/>
        <v>4.458333333333334</v>
      </c>
      <c r="N63" s="18">
        <f t="shared" si="23"/>
        <v>5</v>
      </c>
      <c r="O63" s="47">
        <f t="shared" si="19"/>
        <v>5.68</v>
      </c>
      <c r="P63" s="47">
        <f t="shared" si="24"/>
        <v>-0.6799999999999997</v>
      </c>
    </row>
    <row r="64" spans="1:16" ht="14.25">
      <c r="A64" s="27">
        <f t="shared" si="20"/>
        <v>10</v>
      </c>
      <c r="B64" s="27" t="str">
        <f t="shared" si="20"/>
        <v>cognome10</v>
      </c>
      <c r="C64" s="27" t="str">
        <f t="shared" si="20"/>
        <v>nome10</v>
      </c>
      <c r="D64" s="28">
        <v>3</v>
      </c>
      <c r="E64" s="28">
        <v>2</v>
      </c>
      <c r="F64" s="28">
        <v>5</v>
      </c>
      <c r="G64" s="29">
        <f t="shared" si="25"/>
        <v>3.3333333333333335</v>
      </c>
      <c r="H64" s="28">
        <v>4</v>
      </c>
      <c r="I64" s="28">
        <v>5</v>
      </c>
      <c r="J64" s="29">
        <f t="shared" si="26"/>
        <v>4.5</v>
      </c>
      <c r="K64" s="7"/>
      <c r="L64" s="86">
        <f t="shared" si="21"/>
        <v>3.8</v>
      </c>
      <c r="M64" s="86">
        <f t="shared" si="22"/>
        <v>3.916666666666667</v>
      </c>
      <c r="N64" s="18">
        <f t="shared" si="23"/>
        <v>4</v>
      </c>
      <c r="O64" s="47">
        <f t="shared" si="19"/>
        <v>5.68</v>
      </c>
      <c r="P64" s="47">
        <f t="shared" si="24"/>
        <v>-1.6799999999999997</v>
      </c>
    </row>
    <row r="65" spans="1:16" ht="14.25">
      <c r="A65" s="27">
        <f t="shared" si="20"/>
        <v>11</v>
      </c>
      <c r="B65" s="27" t="str">
        <f t="shared" si="20"/>
        <v>cognome11</v>
      </c>
      <c r="C65" s="27" t="str">
        <f t="shared" si="20"/>
        <v>nome11</v>
      </c>
      <c r="D65" s="28">
        <v>9</v>
      </c>
      <c r="E65" s="28">
        <v>5</v>
      </c>
      <c r="F65" s="28">
        <v>4</v>
      </c>
      <c r="G65" s="29">
        <f t="shared" si="25"/>
        <v>6</v>
      </c>
      <c r="H65" s="28">
        <v>5</v>
      </c>
      <c r="I65" s="28">
        <v>5.5</v>
      </c>
      <c r="J65" s="29">
        <f t="shared" si="26"/>
        <v>5.25</v>
      </c>
      <c r="K65" s="7"/>
      <c r="L65" s="86">
        <f t="shared" si="21"/>
        <v>5.7</v>
      </c>
      <c r="M65" s="86">
        <f t="shared" si="22"/>
        <v>5.625</v>
      </c>
      <c r="N65" s="18">
        <f t="shared" si="23"/>
        <v>6</v>
      </c>
      <c r="O65" s="47">
        <f t="shared" si="19"/>
        <v>5.68</v>
      </c>
      <c r="P65" s="47">
        <f t="shared" si="24"/>
        <v>0.3200000000000003</v>
      </c>
    </row>
    <row r="66" spans="1:16" ht="14.25">
      <c r="A66" s="27">
        <f t="shared" si="20"/>
        <v>12</v>
      </c>
      <c r="B66" s="27" t="str">
        <f t="shared" si="20"/>
        <v>cognome12</v>
      </c>
      <c r="C66" s="27" t="str">
        <f t="shared" si="20"/>
        <v>nome12</v>
      </c>
      <c r="D66" s="28">
        <v>10</v>
      </c>
      <c r="E66" s="28">
        <v>9</v>
      </c>
      <c r="F66" s="28">
        <v>7</v>
      </c>
      <c r="G66" s="29">
        <f t="shared" si="25"/>
        <v>8.666666666666666</v>
      </c>
      <c r="H66" s="28">
        <v>8.5</v>
      </c>
      <c r="I66" s="28">
        <v>9</v>
      </c>
      <c r="J66" s="29">
        <f t="shared" si="26"/>
        <v>8.75</v>
      </c>
      <c r="K66" s="7"/>
      <c r="L66" s="86">
        <f t="shared" si="21"/>
        <v>8.7</v>
      </c>
      <c r="M66" s="86">
        <f t="shared" si="22"/>
        <v>8.708333333333332</v>
      </c>
      <c r="N66" s="18">
        <f t="shared" si="23"/>
        <v>9</v>
      </c>
      <c r="O66" s="47">
        <f t="shared" si="19"/>
        <v>5.68</v>
      </c>
      <c r="P66" s="47">
        <f t="shared" si="24"/>
        <v>3.3200000000000003</v>
      </c>
    </row>
    <row r="67" spans="1:16" ht="14.25">
      <c r="A67" s="27">
        <f t="shared" si="20"/>
        <v>13</v>
      </c>
      <c r="B67" s="27" t="str">
        <f t="shared" si="20"/>
        <v>cognome13</v>
      </c>
      <c r="C67" s="27" t="str">
        <f t="shared" si="20"/>
        <v>nome13</v>
      </c>
      <c r="D67" s="28">
        <v>6</v>
      </c>
      <c r="E67" s="28">
        <v>7</v>
      </c>
      <c r="F67" s="28">
        <v>10</v>
      </c>
      <c r="G67" s="29">
        <f t="shared" si="25"/>
        <v>7.666666666666667</v>
      </c>
      <c r="H67" s="28">
        <v>6</v>
      </c>
      <c r="I67" s="28">
        <v>6</v>
      </c>
      <c r="J67" s="29">
        <f t="shared" si="26"/>
        <v>6</v>
      </c>
      <c r="K67" s="7"/>
      <c r="L67" s="86">
        <f t="shared" si="21"/>
        <v>7</v>
      </c>
      <c r="M67" s="86">
        <f t="shared" si="22"/>
        <v>6.833333333333334</v>
      </c>
      <c r="N67" s="18">
        <f t="shared" si="23"/>
        <v>7</v>
      </c>
      <c r="O67" s="47">
        <f t="shared" si="19"/>
        <v>5.68</v>
      </c>
      <c r="P67" s="47">
        <f t="shared" si="24"/>
        <v>1.3200000000000003</v>
      </c>
    </row>
    <row r="68" spans="1:16" ht="14.25">
      <c r="A68" s="27">
        <f t="shared" si="20"/>
        <v>14</v>
      </c>
      <c r="B68" s="27" t="str">
        <f t="shared" si="20"/>
        <v>cognome14</v>
      </c>
      <c r="C68" s="27" t="str">
        <f t="shared" si="20"/>
        <v>nome14</v>
      </c>
      <c r="D68" s="28">
        <v>6</v>
      </c>
      <c r="E68" s="28">
        <v>2</v>
      </c>
      <c r="F68" s="28">
        <v>4</v>
      </c>
      <c r="G68" s="29">
        <f t="shared" si="25"/>
        <v>4</v>
      </c>
      <c r="H68" s="28">
        <v>7</v>
      </c>
      <c r="I68" s="28">
        <v>3</v>
      </c>
      <c r="J68" s="29">
        <f t="shared" si="26"/>
        <v>5</v>
      </c>
      <c r="K68" s="7"/>
      <c r="L68" s="86">
        <f t="shared" si="21"/>
        <v>4.4</v>
      </c>
      <c r="M68" s="86">
        <f t="shared" si="22"/>
        <v>4.5</v>
      </c>
      <c r="N68" s="18">
        <f t="shared" si="23"/>
        <v>4</v>
      </c>
      <c r="O68" s="47">
        <f t="shared" si="19"/>
        <v>5.68</v>
      </c>
      <c r="P68" s="47">
        <f t="shared" si="24"/>
        <v>-1.6799999999999997</v>
      </c>
    </row>
    <row r="69" spans="1:16" ht="14.25">
      <c r="A69" s="27">
        <f t="shared" si="20"/>
        <v>15</v>
      </c>
      <c r="B69" s="27" t="str">
        <f t="shared" si="20"/>
        <v>cognome15</v>
      </c>
      <c r="C69" s="27" t="str">
        <f t="shared" si="20"/>
        <v>nome15</v>
      </c>
      <c r="D69" s="28">
        <v>2</v>
      </c>
      <c r="E69" s="28">
        <v>6</v>
      </c>
      <c r="F69" s="28">
        <v>5</v>
      </c>
      <c r="G69" s="29">
        <f>AVERAGE(D69:F69)</f>
        <v>4.333333333333333</v>
      </c>
      <c r="H69" s="28">
        <v>7.5</v>
      </c>
      <c r="I69" s="28">
        <v>3</v>
      </c>
      <c r="J69" s="29">
        <f>AVERAGE(H69:I69)</f>
        <v>5.25</v>
      </c>
      <c r="K69" s="7"/>
      <c r="L69" s="86">
        <f t="shared" si="21"/>
        <v>4.7</v>
      </c>
      <c r="M69" s="86">
        <f t="shared" si="22"/>
        <v>4.791666666666666</v>
      </c>
      <c r="N69" s="18">
        <f t="shared" si="23"/>
        <v>5</v>
      </c>
      <c r="O69" s="47">
        <f t="shared" si="19"/>
        <v>5.68</v>
      </c>
      <c r="P69" s="47">
        <f t="shared" si="24"/>
        <v>-0.6799999999999997</v>
      </c>
    </row>
    <row r="70" spans="1:16" ht="14.25">
      <c r="A70" s="27">
        <f t="shared" si="20"/>
        <v>16</v>
      </c>
      <c r="B70" s="27" t="str">
        <f t="shared" si="20"/>
        <v>cognome16</v>
      </c>
      <c r="C70" s="27" t="str">
        <f t="shared" si="20"/>
        <v>nome16</v>
      </c>
      <c r="D70" s="28">
        <v>9</v>
      </c>
      <c r="E70" s="28">
        <v>6</v>
      </c>
      <c r="F70" s="28">
        <v>8</v>
      </c>
      <c r="G70" s="29">
        <f aca="true" t="shared" si="27" ref="G70:G79">AVERAGE(D70:F70)</f>
        <v>7.666666666666667</v>
      </c>
      <c r="H70" s="28">
        <v>3.5</v>
      </c>
      <c r="I70" s="28">
        <v>9</v>
      </c>
      <c r="J70" s="29">
        <f aca="true" t="shared" si="28" ref="J70:J79">AVERAGE(H70:I70)</f>
        <v>6.25</v>
      </c>
      <c r="K70" s="7"/>
      <c r="L70" s="86">
        <f t="shared" si="21"/>
        <v>7.1</v>
      </c>
      <c r="M70" s="86">
        <f t="shared" si="22"/>
        <v>6.958333333333334</v>
      </c>
      <c r="N70" s="18">
        <f t="shared" si="23"/>
        <v>7</v>
      </c>
      <c r="O70" s="47">
        <f t="shared" si="19"/>
        <v>5.68</v>
      </c>
      <c r="P70" s="47">
        <f t="shared" si="24"/>
        <v>1.3200000000000003</v>
      </c>
    </row>
    <row r="71" spans="1:16" ht="14.25">
      <c r="A71" s="27">
        <f t="shared" si="20"/>
        <v>17</v>
      </c>
      <c r="B71" s="27" t="str">
        <f t="shared" si="20"/>
        <v>cognome17</v>
      </c>
      <c r="C71" s="27" t="str">
        <f t="shared" si="20"/>
        <v>nome17</v>
      </c>
      <c r="D71" s="28">
        <v>6</v>
      </c>
      <c r="E71" s="28">
        <v>4</v>
      </c>
      <c r="F71" s="28">
        <v>5</v>
      </c>
      <c r="G71" s="29">
        <f t="shared" si="27"/>
        <v>5</v>
      </c>
      <c r="H71" s="28">
        <v>6</v>
      </c>
      <c r="I71" s="28">
        <v>4</v>
      </c>
      <c r="J71" s="29">
        <f t="shared" si="28"/>
        <v>5</v>
      </c>
      <c r="K71" s="7"/>
      <c r="L71" s="86">
        <f t="shared" si="21"/>
        <v>5</v>
      </c>
      <c r="M71" s="86">
        <f t="shared" si="22"/>
        <v>5</v>
      </c>
      <c r="N71" s="18">
        <f t="shared" si="23"/>
        <v>5</v>
      </c>
      <c r="O71" s="47">
        <f t="shared" si="19"/>
        <v>5.68</v>
      </c>
      <c r="P71" s="47">
        <f t="shared" si="24"/>
        <v>-0.6799999999999997</v>
      </c>
    </row>
    <row r="72" spans="1:16" ht="14.25">
      <c r="A72" s="27">
        <f aca="true" t="shared" si="29" ref="A72:C76">A26</f>
        <v>18</v>
      </c>
      <c r="B72" s="27" t="str">
        <f t="shared" si="29"/>
        <v>cognome18</v>
      </c>
      <c r="C72" s="27" t="str">
        <f t="shared" si="29"/>
        <v>nome18</v>
      </c>
      <c r="D72" s="28">
        <v>4</v>
      </c>
      <c r="E72" s="28">
        <v>6</v>
      </c>
      <c r="F72" s="28">
        <v>6</v>
      </c>
      <c r="G72" s="29">
        <f t="shared" si="27"/>
        <v>5.333333333333333</v>
      </c>
      <c r="H72" s="28">
        <v>6.5</v>
      </c>
      <c r="I72" s="28">
        <v>7</v>
      </c>
      <c r="J72" s="29">
        <f t="shared" si="28"/>
        <v>6.75</v>
      </c>
      <c r="K72" s="7"/>
      <c r="L72" s="86">
        <f t="shared" si="21"/>
        <v>5.9</v>
      </c>
      <c r="M72" s="86">
        <f t="shared" si="22"/>
        <v>6.041666666666666</v>
      </c>
      <c r="N72" s="18">
        <f t="shared" si="23"/>
        <v>6</v>
      </c>
      <c r="O72" s="47">
        <f t="shared" si="19"/>
        <v>5.68</v>
      </c>
      <c r="P72" s="47">
        <f t="shared" si="24"/>
        <v>0.3200000000000003</v>
      </c>
    </row>
    <row r="73" spans="1:16" ht="14.25">
      <c r="A73" s="27">
        <f t="shared" si="29"/>
        <v>19</v>
      </c>
      <c r="B73" s="27" t="str">
        <f t="shared" si="29"/>
        <v>cognome19</v>
      </c>
      <c r="C73" s="27" t="str">
        <f t="shared" si="29"/>
        <v>nome19</v>
      </c>
      <c r="D73" s="28">
        <v>7</v>
      </c>
      <c r="E73" s="28">
        <v>2</v>
      </c>
      <c r="F73" s="28">
        <v>6</v>
      </c>
      <c r="G73" s="29">
        <f t="shared" si="27"/>
        <v>5</v>
      </c>
      <c r="H73" s="28">
        <v>6</v>
      </c>
      <c r="I73" s="28">
        <v>4</v>
      </c>
      <c r="J73" s="29">
        <f t="shared" si="28"/>
        <v>5</v>
      </c>
      <c r="K73" s="7"/>
      <c r="L73" s="86">
        <f t="shared" si="21"/>
        <v>5</v>
      </c>
      <c r="M73" s="86">
        <f t="shared" si="22"/>
        <v>5</v>
      </c>
      <c r="N73" s="18">
        <f t="shared" si="23"/>
        <v>5</v>
      </c>
      <c r="O73" s="47">
        <f t="shared" si="19"/>
        <v>5.68</v>
      </c>
      <c r="P73" s="47">
        <f t="shared" si="24"/>
        <v>-0.6799999999999997</v>
      </c>
    </row>
    <row r="74" spans="1:16" ht="14.25">
      <c r="A74" s="27">
        <f t="shared" si="29"/>
        <v>20</v>
      </c>
      <c r="B74" s="27" t="str">
        <f t="shared" si="29"/>
        <v>cognome20</v>
      </c>
      <c r="C74" s="27" t="str">
        <f t="shared" si="29"/>
        <v>nome20</v>
      </c>
      <c r="D74" s="28">
        <v>10</v>
      </c>
      <c r="E74" s="28">
        <v>8</v>
      </c>
      <c r="F74" s="28">
        <v>7</v>
      </c>
      <c r="G74" s="29">
        <f t="shared" si="27"/>
        <v>8.333333333333334</v>
      </c>
      <c r="H74" s="28">
        <v>7</v>
      </c>
      <c r="I74" s="28">
        <v>8</v>
      </c>
      <c r="J74" s="29">
        <f t="shared" si="28"/>
        <v>7.5</v>
      </c>
      <c r="K74" s="7"/>
      <c r="L74" s="86">
        <f t="shared" si="21"/>
        <v>8</v>
      </c>
      <c r="M74" s="86">
        <f t="shared" si="22"/>
        <v>7.916666666666667</v>
      </c>
      <c r="N74" s="18">
        <f t="shared" si="23"/>
        <v>8</v>
      </c>
      <c r="O74" s="47">
        <f t="shared" si="19"/>
        <v>5.68</v>
      </c>
      <c r="P74" s="47">
        <f t="shared" si="24"/>
        <v>2.3200000000000003</v>
      </c>
    </row>
    <row r="75" spans="1:16" ht="14.25">
      <c r="A75" s="27">
        <f t="shared" si="29"/>
        <v>21</v>
      </c>
      <c r="B75" s="27" t="str">
        <f t="shared" si="29"/>
        <v>cognome21</v>
      </c>
      <c r="C75" s="27" t="str">
        <f t="shared" si="29"/>
        <v>nome21</v>
      </c>
      <c r="D75" s="28">
        <v>4</v>
      </c>
      <c r="E75" s="28">
        <v>6</v>
      </c>
      <c r="F75" s="28">
        <v>4</v>
      </c>
      <c r="G75" s="29">
        <f t="shared" si="27"/>
        <v>4.666666666666667</v>
      </c>
      <c r="H75" s="28">
        <v>3</v>
      </c>
      <c r="I75" s="28">
        <v>5</v>
      </c>
      <c r="J75" s="29">
        <f t="shared" si="28"/>
        <v>4</v>
      </c>
      <c r="K75" s="7"/>
      <c r="L75" s="86">
        <f t="shared" si="21"/>
        <v>4.4</v>
      </c>
      <c r="M75" s="86">
        <f t="shared" si="22"/>
        <v>4.333333333333334</v>
      </c>
      <c r="N75" s="18">
        <f t="shared" si="23"/>
        <v>4</v>
      </c>
      <c r="O75" s="47">
        <f t="shared" si="19"/>
        <v>5.68</v>
      </c>
      <c r="P75" s="47">
        <f t="shared" si="24"/>
        <v>-1.6799999999999997</v>
      </c>
    </row>
    <row r="76" spans="1:16" ht="14.25">
      <c r="A76" s="27">
        <f t="shared" si="29"/>
        <v>22</v>
      </c>
      <c r="B76" s="27" t="str">
        <f t="shared" si="29"/>
        <v>cognome22</v>
      </c>
      <c r="C76" s="27" t="str">
        <f t="shared" si="29"/>
        <v>nome22</v>
      </c>
      <c r="D76" s="28">
        <v>7.5</v>
      </c>
      <c r="E76" s="28">
        <v>3</v>
      </c>
      <c r="F76" s="28">
        <v>6</v>
      </c>
      <c r="G76" s="29">
        <f t="shared" si="27"/>
        <v>5.5</v>
      </c>
      <c r="H76" s="28">
        <v>4.5</v>
      </c>
      <c r="I76" s="28">
        <v>5</v>
      </c>
      <c r="J76" s="29">
        <f t="shared" si="28"/>
        <v>4.75</v>
      </c>
      <c r="K76" s="7"/>
      <c r="L76" s="86">
        <f t="shared" si="21"/>
        <v>5.2</v>
      </c>
      <c r="M76" s="86">
        <f t="shared" si="22"/>
        <v>5.125</v>
      </c>
      <c r="N76" s="18">
        <f t="shared" si="23"/>
        <v>5</v>
      </c>
      <c r="O76" s="47">
        <f t="shared" si="19"/>
        <v>5.68</v>
      </c>
      <c r="P76" s="47">
        <f t="shared" si="24"/>
        <v>-0.6799999999999997</v>
      </c>
    </row>
    <row r="77" spans="1:16" ht="14.25">
      <c r="A77" s="27">
        <f aca="true" t="shared" si="30" ref="A77:C78">A31</f>
        <v>23</v>
      </c>
      <c r="B77" s="27" t="str">
        <f t="shared" si="30"/>
        <v>cognome23</v>
      </c>
      <c r="C77" s="27" t="str">
        <f t="shared" si="30"/>
        <v>nome23</v>
      </c>
      <c r="D77" s="28">
        <v>2</v>
      </c>
      <c r="E77" s="28">
        <v>3</v>
      </c>
      <c r="F77" s="28">
        <v>6</v>
      </c>
      <c r="G77" s="29">
        <f t="shared" si="27"/>
        <v>3.6666666666666665</v>
      </c>
      <c r="H77" s="28">
        <v>6</v>
      </c>
      <c r="I77" s="28">
        <v>7</v>
      </c>
      <c r="J77" s="29">
        <f t="shared" si="28"/>
        <v>6.5</v>
      </c>
      <c r="K77" s="7"/>
      <c r="L77" s="86">
        <f t="shared" si="21"/>
        <v>4.8</v>
      </c>
      <c r="M77" s="86">
        <f t="shared" si="22"/>
        <v>5.083333333333333</v>
      </c>
      <c r="N77" s="18">
        <f t="shared" si="23"/>
        <v>5</v>
      </c>
      <c r="O77" s="47">
        <f t="shared" si="19"/>
        <v>5.68</v>
      </c>
      <c r="P77" s="47">
        <f t="shared" si="24"/>
        <v>-0.6799999999999997</v>
      </c>
    </row>
    <row r="78" spans="1:16" ht="14.25">
      <c r="A78" s="27">
        <f t="shared" si="30"/>
        <v>24</v>
      </c>
      <c r="B78" s="27" t="str">
        <f t="shared" si="30"/>
        <v>cognome24</v>
      </c>
      <c r="C78" s="27" t="str">
        <f t="shared" si="30"/>
        <v>nome24</v>
      </c>
      <c r="D78" s="28">
        <v>6</v>
      </c>
      <c r="E78" s="28">
        <v>7</v>
      </c>
      <c r="F78" s="28">
        <v>8</v>
      </c>
      <c r="G78" s="29">
        <f t="shared" si="27"/>
        <v>7</v>
      </c>
      <c r="H78" s="28">
        <v>6</v>
      </c>
      <c r="I78" s="28">
        <v>6</v>
      </c>
      <c r="J78" s="29">
        <f t="shared" si="28"/>
        <v>6</v>
      </c>
      <c r="K78" s="7"/>
      <c r="L78" s="86">
        <f t="shared" si="21"/>
        <v>6.6</v>
      </c>
      <c r="M78" s="86">
        <f t="shared" si="22"/>
        <v>6.5</v>
      </c>
      <c r="N78" s="18">
        <f t="shared" si="23"/>
        <v>7</v>
      </c>
      <c r="O78" s="47">
        <f t="shared" si="19"/>
        <v>5.68</v>
      </c>
      <c r="P78" s="47">
        <f t="shared" si="24"/>
        <v>1.3200000000000003</v>
      </c>
    </row>
    <row r="79" spans="1:16" ht="14.25">
      <c r="A79" s="27">
        <f aca="true" t="shared" si="31" ref="A79:C80">A33</f>
        <v>25</v>
      </c>
      <c r="B79" s="27" t="str">
        <f t="shared" si="31"/>
        <v>cognome25</v>
      </c>
      <c r="C79" s="27" t="str">
        <f t="shared" si="31"/>
        <v>nome25</v>
      </c>
      <c r="D79" s="28">
        <v>5</v>
      </c>
      <c r="E79" s="28">
        <v>5</v>
      </c>
      <c r="F79" s="28">
        <v>3</v>
      </c>
      <c r="G79" s="29">
        <f t="shared" si="27"/>
        <v>4.333333333333333</v>
      </c>
      <c r="H79" s="28">
        <v>4</v>
      </c>
      <c r="I79" s="28">
        <v>5</v>
      </c>
      <c r="J79" s="29">
        <f t="shared" si="28"/>
        <v>4.5</v>
      </c>
      <c r="K79" s="7"/>
      <c r="L79" s="86">
        <f t="shared" si="21"/>
        <v>4.4</v>
      </c>
      <c r="M79" s="86">
        <f t="shared" si="22"/>
        <v>4.416666666666666</v>
      </c>
      <c r="N79" s="18">
        <f t="shared" si="23"/>
        <v>4</v>
      </c>
      <c r="O79" s="47">
        <f t="shared" si="19"/>
        <v>5.68</v>
      </c>
      <c r="P79" s="47">
        <f t="shared" si="24"/>
        <v>-1.6799999999999997</v>
      </c>
    </row>
    <row r="80" spans="1:16" ht="38.25">
      <c r="A80" s="27">
        <f t="shared" si="31"/>
        <v>25</v>
      </c>
      <c r="B80" s="6"/>
      <c r="C80" s="32" t="s">
        <v>28</v>
      </c>
      <c r="D80" s="33">
        <f aca="true" t="shared" si="32" ref="D80:J80">AVERAGE(D55:D79)</f>
        <v>6.18</v>
      </c>
      <c r="E80" s="33">
        <f t="shared" si="32"/>
        <v>5.12</v>
      </c>
      <c r="F80" s="33">
        <f t="shared" si="32"/>
        <v>5.84</v>
      </c>
      <c r="G80" s="33">
        <f t="shared" si="32"/>
        <v>5.713333333333334</v>
      </c>
      <c r="H80" s="33">
        <f t="shared" si="32"/>
        <v>5.52</v>
      </c>
      <c r="I80" s="33">
        <f t="shared" si="32"/>
        <v>5.54</v>
      </c>
      <c r="J80" s="33">
        <f t="shared" si="32"/>
        <v>5.53</v>
      </c>
      <c r="K80" s="41"/>
      <c r="L80" s="33">
        <f>AVERAGE(L55:L79)</f>
        <v>5.6400000000000015</v>
      </c>
      <c r="M80" s="33">
        <f>AVERAGE(M55:M79)</f>
        <v>5.621666666666666</v>
      </c>
      <c r="N80" s="33">
        <f>AVERAGE(N55:N79)</f>
        <v>5.68</v>
      </c>
      <c r="O80" s="9"/>
      <c r="P80" s="5" t="s">
        <v>81</v>
      </c>
    </row>
    <row r="81" spans="1:16" ht="25.5">
      <c r="A81" s="61"/>
      <c r="B81" s="6"/>
      <c r="C81" s="32" t="s">
        <v>83</v>
      </c>
      <c r="D81" s="33">
        <f>STDEV(D55:D79)</f>
        <v>2.4701551908061705</v>
      </c>
      <c r="E81" s="33">
        <f aca="true" t="shared" si="33" ref="E81:J81">STDEV(E55:E79)</f>
        <v>1.9</v>
      </c>
      <c r="F81" s="33">
        <f t="shared" si="33"/>
        <v>1.8411952639521971</v>
      </c>
      <c r="G81" s="33">
        <f t="shared" si="33"/>
        <v>1.663552646418925</v>
      </c>
      <c r="H81" s="33">
        <f t="shared" si="33"/>
        <v>1.636052158907737</v>
      </c>
      <c r="I81" s="33">
        <f t="shared" si="33"/>
        <v>2.1790670786676887</v>
      </c>
      <c r="J81" s="33">
        <f t="shared" si="33"/>
        <v>1.5849553095697466</v>
      </c>
      <c r="K81" s="41"/>
      <c r="L81" s="33">
        <f>STDEV(L55:L79)</f>
        <v>1.5193200233437714</v>
      </c>
      <c r="M81" s="33">
        <f>STDEV(M55:M79)</f>
        <v>1.505964222928536</v>
      </c>
      <c r="N81" s="33">
        <f>STDEV(N55:N79)</f>
        <v>1.6258331197676272</v>
      </c>
      <c r="O81" s="9"/>
      <c r="P81" s="5"/>
    </row>
    <row r="82" spans="3:14" ht="14.25">
      <c r="C82" s="36" t="s">
        <v>29</v>
      </c>
      <c r="D82" s="34">
        <f aca="true" t="shared" si="34" ref="D82:J82">MAX(D55:D79)</f>
        <v>10</v>
      </c>
      <c r="E82" s="34">
        <f t="shared" si="34"/>
        <v>9</v>
      </c>
      <c r="F82" s="34">
        <f t="shared" si="34"/>
        <v>10</v>
      </c>
      <c r="G82" s="34">
        <f t="shared" si="34"/>
        <v>9</v>
      </c>
      <c r="H82" s="34">
        <f t="shared" si="34"/>
        <v>8.5</v>
      </c>
      <c r="I82" s="34">
        <f t="shared" si="34"/>
        <v>9</v>
      </c>
      <c r="J82" s="34">
        <f t="shared" si="34"/>
        <v>8.75</v>
      </c>
      <c r="K82" s="41"/>
      <c r="L82" s="34">
        <f>MAX(L55:L79)</f>
        <v>8.7</v>
      </c>
      <c r="M82" s="34">
        <f>MAX(M55:M79)</f>
        <v>8.708333333333332</v>
      </c>
      <c r="N82" s="34">
        <f>MAX(N55:N79)</f>
        <v>9</v>
      </c>
    </row>
    <row r="83" spans="1:14" ht="14.25">
      <c r="A83" s="4"/>
      <c r="C83" s="37" t="s">
        <v>30</v>
      </c>
      <c r="D83" s="35">
        <f aca="true" t="shared" si="35" ref="D83:J83">MIN(D55:D79)</f>
        <v>2</v>
      </c>
      <c r="E83" s="35">
        <f t="shared" si="35"/>
        <v>2</v>
      </c>
      <c r="F83" s="35">
        <f t="shared" si="35"/>
        <v>3</v>
      </c>
      <c r="G83" s="35">
        <f t="shared" si="35"/>
        <v>3.3333333333333335</v>
      </c>
      <c r="H83" s="35">
        <f t="shared" si="35"/>
        <v>2</v>
      </c>
      <c r="I83" s="35">
        <f t="shared" si="35"/>
        <v>2</v>
      </c>
      <c r="J83" s="35">
        <f t="shared" si="35"/>
        <v>3.25</v>
      </c>
      <c r="K83" s="42"/>
      <c r="L83" s="35">
        <f>MIN(L55:L79)</f>
        <v>3.8</v>
      </c>
      <c r="M83" s="35">
        <f>MIN(M55:M79)</f>
        <v>3.833333333333333</v>
      </c>
      <c r="N83" s="35">
        <f>MIN(N55:N79)</f>
        <v>4</v>
      </c>
    </row>
    <row r="84" spans="1:14" ht="14.25">
      <c r="A84" s="4"/>
      <c r="D84" s="3"/>
      <c r="E84" s="3"/>
      <c r="F84" s="3"/>
      <c r="G84" s="3"/>
      <c r="H84" s="3"/>
      <c r="I84" s="3"/>
      <c r="J84" s="3"/>
      <c r="K84" s="41"/>
      <c r="L84" s="3"/>
      <c r="M84" s="5"/>
      <c r="N84" s="3"/>
    </row>
    <row r="85" spans="1:14" ht="14.25">
      <c r="A85" s="4"/>
      <c r="C85" s="38" t="s">
        <v>6</v>
      </c>
      <c r="D85" s="19">
        <f aca="true" t="shared" si="36" ref="D85:J85">COUNTIF(D55:D79,D82)</f>
        <v>3</v>
      </c>
      <c r="E85" s="19">
        <f t="shared" si="36"/>
        <v>1</v>
      </c>
      <c r="F85" s="19">
        <f t="shared" si="36"/>
        <v>2</v>
      </c>
      <c r="G85" s="19">
        <f t="shared" si="36"/>
        <v>1</v>
      </c>
      <c r="H85" s="19">
        <f t="shared" si="36"/>
        <v>1</v>
      </c>
      <c r="I85" s="19">
        <f t="shared" si="36"/>
        <v>4</v>
      </c>
      <c r="J85" s="19">
        <f t="shared" si="36"/>
        <v>1</v>
      </c>
      <c r="K85" s="43"/>
      <c r="L85" s="19">
        <f>COUNTIF(L55:L79,L82)</f>
        <v>2</v>
      </c>
      <c r="M85" s="19">
        <f>COUNTIF(M55:M79,M82)</f>
        <v>1</v>
      </c>
      <c r="N85" s="19">
        <f>COUNTIF(N55:N79,N82)</f>
        <v>2</v>
      </c>
    </row>
    <row r="86" spans="1:14" ht="14.25">
      <c r="A86" s="4"/>
      <c r="C86" s="38" t="s">
        <v>7</v>
      </c>
      <c r="D86" s="19">
        <f aca="true" t="shared" si="37" ref="D86:J86">COUNTIF(D55:D79,D83)</f>
        <v>2</v>
      </c>
      <c r="E86" s="19">
        <f t="shared" si="37"/>
        <v>3</v>
      </c>
      <c r="F86" s="19">
        <f t="shared" si="37"/>
        <v>2</v>
      </c>
      <c r="G86" s="19">
        <f t="shared" si="37"/>
        <v>1</v>
      </c>
      <c r="H86" s="19">
        <f t="shared" si="37"/>
        <v>1</v>
      </c>
      <c r="I86" s="19">
        <f t="shared" si="37"/>
        <v>1</v>
      </c>
      <c r="J86" s="19">
        <f t="shared" si="37"/>
        <v>1</v>
      </c>
      <c r="K86" s="43"/>
      <c r="L86" s="19">
        <f>COUNTIF(L55:L79,L83)</f>
        <v>2</v>
      </c>
      <c r="M86" s="19">
        <f>COUNTIF(M55:M79,M83)</f>
        <v>1</v>
      </c>
      <c r="N86" s="19">
        <f>COUNTIF(N55:N79,N83)</f>
        <v>7</v>
      </c>
    </row>
    <row r="87" spans="1:14" ht="14.25">
      <c r="A87" s="4"/>
      <c r="C87" s="39" t="s">
        <v>8</v>
      </c>
      <c r="D87" s="8">
        <f>COUNTIF(D55:D79,"&lt;=5,5")</f>
        <v>10</v>
      </c>
      <c r="E87" s="8">
        <f aca="true" t="shared" si="38" ref="E87:J87">COUNTIF(E55:E79,"&lt;=5,5")</f>
        <v>13</v>
      </c>
      <c r="F87" s="8">
        <f t="shared" si="38"/>
        <v>11</v>
      </c>
      <c r="G87" s="8">
        <f t="shared" si="38"/>
        <v>14</v>
      </c>
      <c r="H87" s="8">
        <f t="shared" si="38"/>
        <v>11</v>
      </c>
      <c r="I87" s="8">
        <f t="shared" si="38"/>
        <v>15</v>
      </c>
      <c r="J87" s="8">
        <f t="shared" si="38"/>
        <v>15</v>
      </c>
      <c r="K87" s="44"/>
      <c r="L87" s="8">
        <f>COUNTIF(L55:L79,"&lt;=5")</f>
        <v>13</v>
      </c>
      <c r="M87" s="8">
        <f>COUNTIF(M55:M79,"&lt;=5")</f>
        <v>12</v>
      </c>
      <c r="N87" s="8">
        <f>COUNTIF(N55:N79,"&lt;=5")</f>
        <v>15</v>
      </c>
    </row>
    <row r="88" spans="1:14" ht="14.25">
      <c r="A88" s="4"/>
      <c r="B88" s="21" t="s">
        <v>81</v>
      </c>
      <c r="C88" s="39" t="s">
        <v>82</v>
      </c>
      <c r="D88" s="14">
        <f aca="true" t="shared" si="39" ref="D88:J88">D87/$A$34</f>
        <v>0.4</v>
      </c>
      <c r="E88" s="14">
        <f t="shared" si="39"/>
        <v>0.52</v>
      </c>
      <c r="F88" s="14">
        <f t="shared" si="39"/>
        <v>0.44</v>
      </c>
      <c r="G88" s="14">
        <f t="shared" si="39"/>
        <v>0.56</v>
      </c>
      <c r="H88" s="14">
        <f t="shared" si="39"/>
        <v>0.44</v>
      </c>
      <c r="I88" s="14">
        <f t="shared" si="39"/>
        <v>0.6</v>
      </c>
      <c r="J88" s="14">
        <f t="shared" si="39"/>
        <v>0.6</v>
      </c>
      <c r="K88" s="45"/>
      <c r="L88" s="14">
        <f>L87/$A$34</f>
        <v>0.52</v>
      </c>
      <c r="M88" s="14">
        <f>M87/$A$34</f>
        <v>0.48</v>
      </c>
      <c r="N88" s="14">
        <f>N87/$A$34</f>
        <v>0.6</v>
      </c>
    </row>
    <row r="89" spans="1:14" ht="14.25">
      <c r="A89" s="4"/>
      <c r="C89" s="40" t="s">
        <v>9</v>
      </c>
      <c r="D89" s="11">
        <f>COUNTIF(D56:D80,"&gt;5,5")</f>
        <v>16</v>
      </c>
      <c r="E89" s="11">
        <f aca="true" t="shared" si="40" ref="E89:J89">COUNTIF(E56:E80,"&gt;5,5")</f>
        <v>12</v>
      </c>
      <c r="F89" s="11">
        <f t="shared" si="40"/>
        <v>15</v>
      </c>
      <c r="G89" s="11">
        <f t="shared" si="40"/>
        <v>12</v>
      </c>
      <c r="H89" s="11">
        <f t="shared" si="40"/>
        <v>15</v>
      </c>
      <c r="I89" s="11">
        <f t="shared" si="40"/>
        <v>11</v>
      </c>
      <c r="J89" s="11">
        <f t="shared" si="40"/>
        <v>11</v>
      </c>
      <c r="L89" s="11">
        <f>COUNTIF(L55:L79,"&gt;5")</f>
        <v>12</v>
      </c>
      <c r="M89" s="11">
        <f>COUNTIF(M55:M79,"&gt;5")</f>
        <v>13</v>
      </c>
      <c r="N89" s="10">
        <f>COUNTIF(N55:N79,"&gt;5")</f>
        <v>10</v>
      </c>
    </row>
    <row r="90" spans="1:14" ht="14.25">
      <c r="A90" s="4"/>
      <c r="C90" s="40" t="s">
        <v>82</v>
      </c>
      <c r="D90" s="15">
        <f aca="true" t="shared" si="41" ref="D90:J90">D89/$A$34</f>
        <v>0.64</v>
      </c>
      <c r="E90" s="15">
        <f t="shared" si="41"/>
        <v>0.48</v>
      </c>
      <c r="F90" s="15">
        <f t="shared" si="41"/>
        <v>0.6</v>
      </c>
      <c r="G90" s="15">
        <f t="shared" si="41"/>
        <v>0.48</v>
      </c>
      <c r="H90" s="15">
        <f t="shared" si="41"/>
        <v>0.6</v>
      </c>
      <c r="I90" s="15">
        <f t="shared" si="41"/>
        <v>0.44</v>
      </c>
      <c r="J90" s="15">
        <f t="shared" si="41"/>
        <v>0.44</v>
      </c>
      <c r="L90" s="15">
        <f>L89/$A$34</f>
        <v>0.48</v>
      </c>
      <c r="M90" s="15">
        <f>M89/$A$34</f>
        <v>0.52</v>
      </c>
      <c r="N90" s="15">
        <f>N89/$A$34</f>
        <v>0.4</v>
      </c>
    </row>
    <row r="91" ht="14.25">
      <c r="A91" s="4"/>
    </row>
  </sheetData>
  <mergeCells count="13">
    <mergeCell ref="D53:F53"/>
    <mergeCell ref="H53:I53"/>
    <mergeCell ref="D4:H4"/>
    <mergeCell ref="F5:G5"/>
    <mergeCell ref="D7:F7"/>
    <mergeCell ref="H7:I7"/>
    <mergeCell ref="C1:P2"/>
    <mergeCell ref="C3:N3"/>
    <mergeCell ref="D50:H50"/>
    <mergeCell ref="F51:G51"/>
    <mergeCell ref="K51:P51"/>
    <mergeCell ref="K5:P5"/>
    <mergeCell ref="L7:M7"/>
  </mergeCells>
  <conditionalFormatting sqref="L9:M33 N55:N79">
    <cfRule type="cellIs" priority="1" dxfId="0" operator="lessThanOrEqual" stopIfTrue="1">
      <formula>5</formula>
    </cfRule>
    <cfRule type="cellIs" priority="2" dxfId="1" operator="greaterThan" stopIfTrue="1">
      <formula>5</formula>
    </cfRule>
  </conditionalFormatting>
  <conditionalFormatting sqref="P9:P33 P55:P79">
    <cfRule type="cellIs" priority="3" dxfId="2" operator="greaterThanOrEqual" stopIfTrue="1">
      <formula>0</formula>
    </cfRule>
    <cfRule type="cellIs" priority="4" dxfId="3" operator="lessThan" stopIfTrue="1">
      <formula>0</formula>
    </cfRule>
  </conditionalFormatting>
  <conditionalFormatting sqref="N9:N33 L55:M79">
    <cfRule type="cellIs" priority="5" dxfId="4" operator="lessThanOrEqual" stopIfTrue="1">
      <formula>5</formula>
    </cfRule>
    <cfRule type="cellIs" priority="6" dxfId="2" operator="greaterThan" stopIfTrue="1">
      <formula>5</formula>
    </cfRule>
  </conditionalFormatting>
  <dataValidations count="2">
    <dataValidation type="list" allowBlank="1" showInputMessage="1" showErrorMessage="1" sqref="L4">
      <formula1>classi</formula1>
    </dataValidation>
    <dataValidation type="list" allowBlank="1" showInputMessage="1" showErrorMessage="1" sqref="D4:H4">
      <formula1>materie</formula1>
    </dataValidation>
  </dataValidations>
  <printOptions gridLines="1"/>
  <pageMargins left="0.27" right="0.75" top="1" bottom="1" header="0.5" footer="0.5"/>
  <pageSetup horizontalDpi="300" verticalDpi="300" orientation="portrait" paperSize="9" scale="20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J72"/>
  <sheetViews>
    <sheetView view="pageBreakPreview" zoomScale="60" workbookViewId="0" topLeftCell="A40">
      <selection activeCell="A1" sqref="A1:E36"/>
    </sheetView>
  </sheetViews>
  <sheetFormatPr defaultColWidth="9.00390625" defaultRowHeight="14.25"/>
  <cols>
    <col min="1" max="1" width="4.25390625" style="0" customWidth="1"/>
    <col min="2" max="2" width="13.75390625" style="0" customWidth="1"/>
    <col min="3" max="3" width="13.25390625" style="0" customWidth="1"/>
    <col min="4" max="4" width="6.50390625" style="0" customWidth="1"/>
    <col min="5" max="5" width="6.375" style="0" customWidth="1"/>
    <col min="6" max="6" width="4.25390625" style="0" customWidth="1"/>
    <col min="7" max="7" width="13.75390625" style="0" customWidth="1"/>
    <col min="8" max="8" width="13.25390625" style="0" customWidth="1"/>
    <col min="9" max="9" width="6.50390625" style="0" customWidth="1"/>
    <col min="10" max="10" width="6.375" style="0" customWidth="1"/>
  </cols>
  <sheetData>
    <row r="1" spans="1:10" ht="15">
      <c r="A1" s="71"/>
      <c r="B1" s="72" t="s">
        <v>85</v>
      </c>
      <c r="C1" s="72"/>
      <c r="D1" s="72"/>
      <c r="E1" s="73"/>
      <c r="F1" s="71"/>
      <c r="G1" s="72" t="s">
        <v>85</v>
      </c>
      <c r="H1" s="72"/>
      <c r="I1" s="72"/>
      <c r="J1" s="73"/>
    </row>
    <row r="2" spans="1:10" ht="15">
      <c r="A2" s="74"/>
      <c r="B2" s="75" t="s">
        <v>86</v>
      </c>
      <c r="C2" s="75" t="str">
        <f>classe1</f>
        <v>3B</v>
      </c>
      <c r="D2" s="75"/>
      <c r="E2" s="112"/>
      <c r="F2" s="75"/>
      <c r="G2" s="75" t="s">
        <v>86</v>
      </c>
      <c r="H2" s="75" t="str">
        <f>classe2</f>
        <v>4B</v>
      </c>
      <c r="I2" s="75"/>
      <c r="J2" s="76"/>
    </row>
    <row r="3" spans="1:10" ht="15">
      <c r="A3" s="74"/>
      <c r="B3" s="75" t="s">
        <v>87</v>
      </c>
      <c r="C3" s="75" t="str">
        <f>materia1</f>
        <v>materia_1</v>
      </c>
      <c r="D3" s="69"/>
      <c r="E3" s="112"/>
      <c r="F3" s="75"/>
      <c r="G3" s="75" t="s">
        <v>87</v>
      </c>
      <c r="H3" s="75" t="str">
        <f>materia2</f>
        <v>materia_1</v>
      </c>
      <c r="I3" s="69"/>
      <c r="J3" s="76"/>
    </row>
    <row r="4" spans="1:10" ht="15">
      <c r="A4" s="77"/>
      <c r="B4" s="78" t="s">
        <v>88</v>
      </c>
      <c r="C4" s="78" t="str">
        <f>docente</f>
        <v>TalDeiTali</v>
      </c>
      <c r="D4" s="70"/>
      <c r="E4" s="113"/>
      <c r="F4" s="78"/>
      <c r="G4" s="78" t="s">
        <v>88</v>
      </c>
      <c r="H4" s="78" t="str">
        <f>docente</f>
        <v>TalDeiTali</v>
      </c>
      <c r="I4" s="70"/>
      <c r="J4" s="79"/>
    </row>
    <row r="5" ht="13.5">
      <c r="E5" s="114"/>
    </row>
    <row r="6" spans="1:10" ht="27.75" customHeight="1">
      <c r="A6" s="80" t="s">
        <v>90</v>
      </c>
      <c r="B6" s="80" t="s">
        <v>4</v>
      </c>
      <c r="C6" s="80" t="s">
        <v>5</v>
      </c>
      <c r="D6" s="81" t="s">
        <v>91</v>
      </c>
      <c r="E6" s="115" t="s">
        <v>92</v>
      </c>
      <c r="F6" s="111" t="s">
        <v>90</v>
      </c>
      <c r="G6" s="80" t="s">
        <v>4</v>
      </c>
      <c r="H6" s="80" t="s">
        <v>5</v>
      </c>
      <c r="I6" s="81" t="s">
        <v>91</v>
      </c>
      <c r="J6" s="81" t="s">
        <v>92</v>
      </c>
    </row>
    <row r="7" spans="1:10" ht="13.5">
      <c r="A7" s="63">
        <f>classe1!A9</f>
        <v>1</v>
      </c>
      <c r="B7" s="64" t="str">
        <f>classe1!B9</f>
        <v>cognome1</v>
      </c>
      <c r="C7" s="65" t="str">
        <f>classe1!C9</f>
        <v>nome1</v>
      </c>
      <c r="D7" s="95">
        <f>classe1!L9</f>
        <v>5</v>
      </c>
      <c r="E7" s="116">
        <f>classe1!M9</f>
        <v>7</v>
      </c>
      <c r="F7" s="65">
        <f>classe2!A9</f>
        <v>1</v>
      </c>
      <c r="G7" s="64" t="str">
        <f>classe2!B9</f>
        <v>cognome1</v>
      </c>
      <c r="H7" s="65" t="str">
        <f>classe2!C9</f>
        <v>nome1</v>
      </c>
      <c r="I7" s="95">
        <f>classe2!L9</f>
        <v>6</v>
      </c>
      <c r="J7" s="95">
        <f>classe2!M9</f>
        <v>7</v>
      </c>
    </row>
    <row r="8" spans="1:10" ht="13.5">
      <c r="A8" s="66">
        <f>classe1!A10</f>
        <v>2</v>
      </c>
      <c r="B8" s="67" t="str">
        <f>classe1!B10</f>
        <v>cognome2</v>
      </c>
      <c r="C8" s="68" t="str">
        <f>classe1!C10</f>
        <v>nome2</v>
      </c>
      <c r="D8" s="96">
        <f>classe1!L10</f>
        <v>2</v>
      </c>
      <c r="E8" s="117">
        <f>classe1!M10</f>
        <v>5</v>
      </c>
      <c r="F8" s="68">
        <f>classe2!A10</f>
        <v>2</v>
      </c>
      <c r="G8" s="67" t="str">
        <f>classe2!B10</f>
        <v>cognome2</v>
      </c>
      <c r="H8" s="68" t="str">
        <f>classe2!C10</f>
        <v>nome2</v>
      </c>
      <c r="I8" s="96">
        <f>classe2!L10</f>
        <v>2</v>
      </c>
      <c r="J8" s="96">
        <f>classe2!M10</f>
        <v>5</v>
      </c>
    </row>
    <row r="9" spans="1:10" ht="13.5">
      <c r="A9" s="63">
        <f>classe1!A11</f>
        <v>3</v>
      </c>
      <c r="B9" s="64" t="str">
        <f>classe1!B11</f>
        <v>cognome3</v>
      </c>
      <c r="C9" s="65" t="str">
        <f>classe1!C11</f>
        <v>nome3</v>
      </c>
      <c r="D9" s="95">
        <f>classe1!L11</f>
        <v>6</v>
      </c>
      <c r="E9" s="116">
        <f>classe1!M11</f>
        <v>8</v>
      </c>
      <c r="F9" s="65">
        <f>classe2!A11</f>
        <v>3</v>
      </c>
      <c r="G9" s="64" t="str">
        <f>classe2!B11</f>
        <v>cognome3</v>
      </c>
      <c r="H9" s="65" t="str">
        <f>classe2!C11</f>
        <v>nome3</v>
      </c>
      <c r="I9" s="95">
        <f>classe2!L11</f>
        <v>6</v>
      </c>
      <c r="J9" s="95">
        <f>classe2!M11</f>
        <v>8</v>
      </c>
    </row>
    <row r="10" spans="1:10" ht="13.5">
      <c r="A10" s="66">
        <f>classe1!A12</f>
        <v>4</v>
      </c>
      <c r="B10" s="67" t="str">
        <f>classe1!B12</f>
        <v>cognome4</v>
      </c>
      <c r="C10" s="68" t="str">
        <f>classe1!C12</f>
        <v>nome4</v>
      </c>
      <c r="D10" s="96">
        <f>classe1!L12</f>
        <v>9</v>
      </c>
      <c r="E10" s="117">
        <f>classe1!M12</f>
        <v>8</v>
      </c>
      <c r="F10" s="68">
        <f>classe2!A12</f>
        <v>4</v>
      </c>
      <c r="G10" s="67" t="str">
        <f>classe2!B12</f>
        <v>cognome4</v>
      </c>
      <c r="H10" s="68" t="str">
        <f>classe2!C12</f>
        <v>nome4</v>
      </c>
      <c r="I10" s="96">
        <f>classe2!L12</f>
        <v>8</v>
      </c>
      <c r="J10" s="96">
        <f>classe2!M12</f>
        <v>8</v>
      </c>
    </row>
    <row r="11" spans="1:10" ht="13.5">
      <c r="A11" s="63">
        <f>classe1!A13</f>
        <v>5</v>
      </c>
      <c r="B11" s="64" t="str">
        <f>classe1!B13</f>
        <v>cognome5</v>
      </c>
      <c r="C11" s="65" t="str">
        <f>classe1!C13</f>
        <v>nome5</v>
      </c>
      <c r="D11" s="95">
        <f>classe1!L13</f>
        <v>5</v>
      </c>
      <c r="E11" s="116">
        <f>classe1!M13</f>
        <v>4</v>
      </c>
      <c r="F11" s="65">
        <f>classe2!A13</f>
        <v>5</v>
      </c>
      <c r="G11" s="64" t="str">
        <f>classe2!B13</f>
        <v>cognome5</v>
      </c>
      <c r="H11" s="65" t="str">
        <f>classe2!C13</f>
        <v>nome5</v>
      </c>
      <c r="I11" s="95">
        <f>classe2!L13</f>
        <v>6</v>
      </c>
      <c r="J11" s="95">
        <f>classe2!M13</f>
        <v>6</v>
      </c>
    </row>
    <row r="12" spans="1:10" ht="13.5">
      <c r="A12" s="66">
        <f>classe1!A14</f>
        <v>6</v>
      </c>
      <c r="B12" s="67" t="str">
        <f>classe1!B14</f>
        <v>cognome6</v>
      </c>
      <c r="C12" s="68" t="str">
        <f>classe1!C14</f>
        <v>nome6</v>
      </c>
      <c r="D12" s="96">
        <f>classe1!L14</f>
        <v>3</v>
      </c>
      <c r="E12" s="117">
        <f>classe1!M14</f>
        <v>4</v>
      </c>
      <c r="F12" s="68">
        <f>classe2!A14</f>
        <v>6</v>
      </c>
      <c r="G12" s="67" t="str">
        <f>classe2!B14</f>
        <v>cognome6</v>
      </c>
      <c r="H12" s="68" t="str">
        <f>classe2!C14</f>
        <v>nome6</v>
      </c>
      <c r="I12" s="96">
        <f>classe2!L14</f>
        <v>3</v>
      </c>
      <c r="J12" s="96">
        <f>classe2!M14</f>
        <v>4</v>
      </c>
    </row>
    <row r="13" spans="1:10" ht="13.5">
      <c r="A13" s="63">
        <f>classe1!A15</f>
        <v>7</v>
      </c>
      <c r="B13" s="64" t="str">
        <f>classe1!B15</f>
        <v>cognome7</v>
      </c>
      <c r="C13" s="65" t="str">
        <f>classe1!C15</f>
        <v>nome7</v>
      </c>
      <c r="D13" s="95">
        <f>classe1!L15</f>
        <v>6</v>
      </c>
      <c r="E13" s="116">
        <f>classe1!M15</f>
        <v>8</v>
      </c>
      <c r="F13" s="65">
        <f>classe2!A15</f>
        <v>7</v>
      </c>
      <c r="G13" s="64" t="str">
        <f>classe2!B15</f>
        <v>cognome7</v>
      </c>
      <c r="H13" s="65" t="str">
        <f>classe2!C15</f>
        <v>nome7</v>
      </c>
      <c r="I13" s="95">
        <f>classe2!L15</f>
        <v>6</v>
      </c>
      <c r="J13" s="95">
        <f>classe2!M15</f>
        <v>8</v>
      </c>
    </row>
    <row r="14" spans="1:10" ht="13.5">
      <c r="A14" s="66">
        <f>classe1!A16</f>
        <v>8</v>
      </c>
      <c r="B14" s="67" t="str">
        <f>classe1!B16</f>
        <v>cognome8</v>
      </c>
      <c r="C14" s="68" t="str">
        <f>classe1!C16</f>
        <v>nome8</v>
      </c>
      <c r="D14" s="96">
        <f>classe1!L16</f>
        <v>6</v>
      </c>
      <c r="E14" s="117">
        <f>classe1!M16</f>
        <v>5</v>
      </c>
      <c r="F14" s="68">
        <f>classe2!A16</f>
        <v>8</v>
      </c>
      <c r="G14" s="67" t="str">
        <f>classe2!B16</f>
        <v>cognome8</v>
      </c>
      <c r="H14" s="68" t="str">
        <f>classe2!C16</f>
        <v>nome8</v>
      </c>
      <c r="I14" s="96">
        <f>classe2!L16</f>
        <v>6</v>
      </c>
      <c r="J14" s="96">
        <f>classe2!M16</f>
        <v>5</v>
      </c>
    </row>
    <row r="15" spans="1:10" ht="13.5">
      <c r="A15" s="63">
        <f>classe1!A17</f>
        <v>9</v>
      </c>
      <c r="B15" s="64" t="str">
        <f>classe1!B17</f>
        <v>cognome9</v>
      </c>
      <c r="C15" s="65" t="str">
        <f>classe1!C17</f>
        <v>nome9</v>
      </c>
      <c r="D15" s="95">
        <f>classe1!L17</f>
        <v>6</v>
      </c>
      <c r="E15" s="116">
        <f>classe1!M17</f>
        <v>3</v>
      </c>
      <c r="F15" s="65">
        <f>classe2!A17</f>
        <v>9</v>
      </c>
      <c r="G15" s="64" t="str">
        <f>classe2!B17</f>
        <v>cognome9</v>
      </c>
      <c r="H15" s="65" t="str">
        <f>classe2!C17</f>
        <v>nome9</v>
      </c>
      <c r="I15" s="95">
        <f>classe2!L17</f>
        <v>6</v>
      </c>
      <c r="J15" s="95">
        <f>classe2!M17</f>
        <v>4</v>
      </c>
    </row>
    <row r="16" spans="1:10" ht="13.5">
      <c r="A16" s="66">
        <f>classe1!A18</f>
        <v>10</v>
      </c>
      <c r="B16" s="67" t="str">
        <f>classe1!B18</f>
        <v>cognome10</v>
      </c>
      <c r="C16" s="68" t="str">
        <f>classe1!C18</f>
        <v>nome10</v>
      </c>
      <c r="D16" s="96">
        <f>classe1!L18</f>
        <v>3</v>
      </c>
      <c r="E16" s="117">
        <f>classe1!M18</f>
        <v>5</v>
      </c>
      <c r="F16" s="68">
        <f>classe2!A18</f>
        <v>10</v>
      </c>
      <c r="G16" s="67" t="str">
        <f>classe2!B18</f>
        <v>cognome10</v>
      </c>
      <c r="H16" s="68" t="str">
        <f>classe2!C18</f>
        <v>nome10</v>
      </c>
      <c r="I16" s="96">
        <f>classe2!L18</f>
        <v>5</v>
      </c>
      <c r="J16" s="96">
        <f>classe2!M18</f>
        <v>5</v>
      </c>
    </row>
    <row r="17" spans="1:10" ht="13.5">
      <c r="A17" s="63">
        <f>classe1!A19</f>
        <v>11</v>
      </c>
      <c r="B17" s="64" t="str">
        <f>classe1!B19</f>
        <v>cognome11</v>
      </c>
      <c r="C17" s="65" t="str">
        <f>classe1!C19</f>
        <v>nome11</v>
      </c>
      <c r="D17" s="95">
        <f>classe1!L19</f>
        <v>6</v>
      </c>
      <c r="E17" s="116">
        <f>classe1!M19</f>
        <v>5</v>
      </c>
      <c r="F17" s="65">
        <f>classe2!A19</f>
        <v>11</v>
      </c>
      <c r="G17" s="64" t="str">
        <f>classe2!B19</f>
        <v>cognome11</v>
      </c>
      <c r="H17" s="65" t="str">
        <f>classe2!C19</f>
        <v>nome11</v>
      </c>
      <c r="I17" s="95">
        <f>classe2!L19</f>
        <v>6</v>
      </c>
      <c r="J17" s="95">
        <f>classe2!M19</f>
        <v>5</v>
      </c>
    </row>
    <row r="18" spans="1:10" ht="13.5">
      <c r="A18" s="66">
        <f>classe1!A20</f>
        <v>12</v>
      </c>
      <c r="B18" s="67" t="str">
        <f>classe1!B20</f>
        <v>cognome12</v>
      </c>
      <c r="C18" s="68" t="str">
        <f>classe1!C20</f>
        <v>nome12</v>
      </c>
      <c r="D18" s="96">
        <f>classe1!L20</f>
        <v>9</v>
      </c>
      <c r="E18" s="117">
        <f>classe1!M20</f>
        <v>9</v>
      </c>
      <c r="F18" s="68">
        <f>classe2!A20</f>
        <v>12</v>
      </c>
      <c r="G18" s="67" t="str">
        <f>classe2!B20</f>
        <v>cognome12</v>
      </c>
      <c r="H18" s="68" t="str">
        <f>classe2!C20</f>
        <v>nome12</v>
      </c>
      <c r="I18" s="96">
        <f>classe2!L20</f>
        <v>9</v>
      </c>
      <c r="J18" s="96">
        <f>classe2!M20</f>
        <v>9</v>
      </c>
    </row>
    <row r="19" spans="1:10" ht="13.5">
      <c r="A19" s="63">
        <f>classe1!A21</f>
        <v>13</v>
      </c>
      <c r="B19" s="64" t="str">
        <f>classe1!B21</f>
        <v>cognome13</v>
      </c>
      <c r="C19" s="65" t="str">
        <f>classe1!C21</f>
        <v>nome13</v>
      </c>
      <c r="D19" s="95">
        <f>classe1!L21</f>
        <v>7</v>
      </c>
      <c r="E19" s="116">
        <f>classe1!M21</f>
        <v>6</v>
      </c>
      <c r="F19" s="65">
        <f>classe2!A21</f>
        <v>13</v>
      </c>
      <c r="G19" s="64" t="str">
        <f>classe2!B21</f>
        <v>cognome13</v>
      </c>
      <c r="H19" s="65" t="str">
        <f>classe2!C21</f>
        <v>nome13</v>
      </c>
      <c r="I19" s="95">
        <f>classe2!L21</f>
        <v>7</v>
      </c>
      <c r="J19" s="95">
        <f>classe2!M21</f>
        <v>6</v>
      </c>
    </row>
    <row r="20" spans="1:10" ht="13.5">
      <c r="A20" s="66">
        <f>classe1!A22</f>
        <v>14</v>
      </c>
      <c r="B20" s="67" t="str">
        <f>classe1!B22</f>
        <v>cognome14</v>
      </c>
      <c r="C20" s="68" t="str">
        <f>classe1!C22</f>
        <v>nome14</v>
      </c>
      <c r="D20" s="96">
        <f>classe1!L22</f>
        <v>4</v>
      </c>
      <c r="E20" s="117">
        <f>classe1!M22</f>
        <v>5</v>
      </c>
      <c r="F20" s="68">
        <f>classe2!A22</f>
        <v>14</v>
      </c>
      <c r="G20" s="67" t="str">
        <f>classe2!B22</f>
        <v>cognome14</v>
      </c>
      <c r="H20" s="68" t="str">
        <f>classe2!C22</f>
        <v>nome14</v>
      </c>
      <c r="I20" s="96">
        <f>classe2!L22</f>
        <v>5</v>
      </c>
      <c r="J20" s="96">
        <f>classe2!M22</f>
        <v>5</v>
      </c>
    </row>
    <row r="21" spans="1:10" ht="13.5">
      <c r="A21" s="63">
        <f>classe1!A23</f>
        <v>15</v>
      </c>
      <c r="B21" s="64" t="str">
        <f>classe1!B23</f>
        <v>cognome15</v>
      </c>
      <c r="C21" s="65" t="str">
        <f>classe1!C23</f>
        <v>nome15</v>
      </c>
      <c r="D21" s="95">
        <f>classe1!L23</f>
        <v>4</v>
      </c>
      <c r="E21" s="116">
        <f>classe1!M23</f>
        <v>5</v>
      </c>
      <c r="F21" s="65">
        <f>classe2!A23</f>
        <v>15</v>
      </c>
      <c r="G21" s="64" t="str">
        <f>classe2!B23</f>
        <v>cognome15</v>
      </c>
      <c r="H21" s="65" t="str">
        <f>classe2!C23</f>
        <v>nome15</v>
      </c>
      <c r="I21" s="95">
        <f>classe2!L23</f>
        <v>5</v>
      </c>
      <c r="J21" s="95">
        <f>classe2!M23</f>
        <v>6</v>
      </c>
    </row>
    <row r="22" spans="1:10" ht="13.5">
      <c r="A22" s="66">
        <f>classe1!A24</f>
        <v>16</v>
      </c>
      <c r="B22" s="67" t="str">
        <f>classe1!B24</f>
        <v>cognome16</v>
      </c>
      <c r="C22" s="68" t="str">
        <f>classe1!C24</f>
        <v>nome16</v>
      </c>
      <c r="D22" s="96">
        <f>classe1!L24</f>
        <v>8</v>
      </c>
      <c r="E22" s="117">
        <f>classe1!M24</f>
        <v>6</v>
      </c>
      <c r="F22" s="68">
        <f>classe2!A24</f>
        <v>16</v>
      </c>
      <c r="G22" s="67" t="str">
        <f>classe2!B24</f>
        <v>cognome16</v>
      </c>
      <c r="H22" s="68" t="str">
        <f>classe2!C24</f>
        <v>nome16</v>
      </c>
      <c r="I22" s="96">
        <f>classe2!L24</f>
        <v>8</v>
      </c>
      <c r="J22" s="96">
        <f>classe2!M24</f>
        <v>6</v>
      </c>
    </row>
    <row r="23" spans="1:10" ht="13.5">
      <c r="A23" s="63">
        <f>classe1!A25</f>
        <v>17</v>
      </c>
      <c r="B23" s="64" t="str">
        <f>classe1!B25</f>
        <v>cognome17</v>
      </c>
      <c r="C23" s="65" t="str">
        <f>classe1!C25</f>
        <v>nome17</v>
      </c>
      <c r="D23" s="95">
        <f>classe1!L25</f>
        <v>3</v>
      </c>
      <c r="E23" s="116">
        <f>classe1!M25</f>
        <v>4</v>
      </c>
      <c r="F23" s="65">
        <f>classe2!A25</f>
        <v>17</v>
      </c>
      <c r="G23" s="64" t="str">
        <f>classe2!B25</f>
        <v>cognome17</v>
      </c>
      <c r="H23" s="65" t="str">
        <f>classe2!C25</f>
        <v>nome17</v>
      </c>
      <c r="I23" s="95">
        <f>classe2!L25</f>
        <v>5</v>
      </c>
      <c r="J23" s="95">
        <f>classe2!M25</f>
        <v>7</v>
      </c>
    </row>
    <row r="24" spans="1:10" ht="13.5">
      <c r="A24" s="66">
        <f>classe1!A26</f>
        <v>18</v>
      </c>
      <c r="B24" s="67" t="str">
        <f>classe1!B26</f>
        <v>cognome18</v>
      </c>
      <c r="C24" s="68" t="str">
        <f>classe1!C26</f>
        <v>nome18</v>
      </c>
      <c r="D24" s="96">
        <f>classe1!L26</f>
        <v>3</v>
      </c>
      <c r="E24" s="117">
        <f>classe1!M26</f>
        <v>7</v>
      </c>
      <c r="F24" s="68">
        <f>classe2!A26</f>
        <v>18</v>
      </c>
      <c r="G24" s="67" t="str">
        <f>classe2!B26</f>
        <v>cognome18</v>
      </c>
      <c r="H24" s="68" t="str">
        <f>classe2!C26</f>
        <v>nome18</v>
      </c>
      <c r="I24" s="96">
        <f>classe2!L26</f>
        <v>3</v>
      </c>
      <c r="J24" s="96">
        <f>classe2!M26</f>
        <v>7</v>
      </c>
    </row>
    <row r="25" spans="1:10" ht="13.5">
      <c r="A25" s="63">
        <f>classe1!A27</f>
        <v>19</v>
      </c>
      <c r="B25" s="64" t="str">
        <f>classe1!B27</f>
        <v>cognome19</v>
      </c>
      <c r="C25" s="65" t="str">
        <f>classe1!C27</f>
        <v>nome19</v>
      </c>
      <c r="D25" s="95">
        <f>classe1!L27</f>
        <v>5</v>
      </c>
      <c r="E25" s="116">
        <f>classe1!M27</f>
        <v>5</v>
      </c>
      <c r="F25" s="65">
        <f>classe2!A27</f>
        <v>19</v>
      </c>
      <c r="G25" s="64" t="str">
        <f>classe2!B27</f>
        <v>cognome19</v>
      </c>
      <c r="H25" s="65" t="str">
        <f>classe2!C27</f>
        <v>nome19</v>
      </c>
      <c r="I25" s="95">
        <f>classe2!L27</f>
        <v>5</v>
      </c>
      <c r="J25" s="95">
        <f>classe2!M27</f>
        <v>5</v>
      </c>
    </row>
    <row r="26" spans="1:10" ht="13.5">
      <c r="A26" s="66">
        <f>classe1!A28</f>
        <v>20</v>
      </c>
      <c r="B26" s="67" t="str">
        <f>classe1!B28</f>
        <v>cognome20</v>
      </c>
      <c r="C26" s="68" t="str">
        <f>classe1!C28</f>
        <v>nome20</v>
      </c>
      <c r="D26" s="96">
        <f>classe1!L28</f>
        <v>8</v>
      </c>
      <c r="E26" s="117">
        <f>classe1!M28</f>
        <v>8</v>
      </c>
      <c r="F26" s="68">
        <f>classe2!A28</f>
        <v>20</v>
      </c>
      <c r="G26" s="67" t="str">
        <f>classe2!B28</f>
        <v>cognome20</v>
      </c>
      <c r="H26" s="68" t="str">
        <f>classe2!C28</f>
        <v>nome20</v>
      </c>
      <c r="I26" s="96">
        <f>classe2!L28</f>
        <v>8</v>
      </c>
      <c r="J26" s="96">
        <f>classe2!M28</f>
        <v>8</v>
      </c>
    </row>
    <row r="27" spans="1:10" ht="13.5">
      <c r="A27" s="63">
        <f>classe1!A29</f>
        <v>21</v>
      </c>
      <c r="B27" s="64" t="str">
        <f>classe1!B29</f>
        <v>cognome21</v>
      </c>
      <c r="C27" s="65" t="str">
        <f>classe1!C29</f>
        <v>nome21</v>
      </c>
      <c r="D27" s="95">
        <f>classe1!L29</f>
        <v>5</v>
      </c>
      <c r="E27" s="116">
        <f>classe1!M29</f>
        <v>4</v>
      </c>
      <c r="F27" s="65">
        <f>classe2!A29</f>
        <v>21</v>
      </c>
      <c r="G27" s="64" t="str">
        <f>classe2!B29</f>
        <v>cognome21</v>
      </c>
      <c r="H27" s="65" t="str">
        <f>classe2!C29</f>
        <v>nome21</v>
      </c>
      <c r="I27" s="95">
        <f>classe2!L29</f>
        <v>5</v>
      </c>
      <c r="J27" s="95">
        <f>classe2!M29</f>
        <v>4</v>
      </c>
    </row>
    <row r="28" spans="1:10" ht="13.5">
      <c r="A28" s="66">
        <f>classe1!A30</f>
        <v>22</v>
      </c>
      <c r="B28" s="67" t="str">
        <f>classe1!B30</f>
        <v>cognome22</v>
      </c>
      <c r="C28" s="68" t="str">
        <f>classe1!C30</f>
        <v>nome22</v>
      </c>
      <c r="D28" s="96">
        <f>classe1!L30</f>
        <v>4</v>
      </c>
      <c r="E28" s="117">
        <f>classe1!M30</f>
        <v>5</v>
      </c>
      <c r="F28" s="68">
        <f>classe2!A30</f>
        <v>22</v>
      </c>
      <c r="G28" s="67" t="str">
        <f>classe2!B30</f>
        <v>cognome22</v>
      </c>
      <c r="H28" s="68" t="str">
        <f>classe2!C30</f>
        <v>nome22</v>
      </c>
      <c r="I28" s="96">
        <f>classe2!L30</f>
        <v>4</v>
      </c>
      <c r="J28" s="96">
        <f>classe2!M30</f>
        <v>5</v>
      </c>
    </row>
    <row r="29" spans="1:10" ht="13.5">
      <c r="A29" s="63">
        <f>classe1!A31</f>
        <v>23</v>
      </c>
      <c r="B29" s="64" t="str">
        <f>classe1!B31</f>
        <v>cognome23</v>
      </c>
      <c r="C29" s="65" t="str">
        <f>classe1!C31</f>
        <v>nome23</v>
      </c>
      <c r="D29" s="95">
        <f>classe1!L31</f>
        <v>3</v>
      </c>
      <c r="E29" s="116">
        <f>classe1!M31</f>
        <v>5</v>
      </c>
      <c r="F29" s="65">
        <f>classe2!A31</f>
        <v>23</v>
      </c>
      <c r="G29" s="64" t="str">
        <f>classe2!B31</f>
        <v>cognome23</v>
      </c>
      <c r="H29" s="65" t="str">
        <f>classe2!C31</f>
        <v>nome23</v>
      </c>
      <c r="I29" s="95">
        <f>classe2!L31</f>
        <v>6</v>
      </c>
      <c r="J29" s="95">
        <f>classe2!M31</f>
        <v>5</v>
      </c>
    </row>
    <row r="30" spans="5:10" ht="13.5">
      <c r="E30" s="114"/>
      <c r="F30" s="68">
        <f>classe2!A32</f>
        <v>24</v>
      </c>
      <c r="G30" s="67" t="str">
        <f>classe2!B32</f>
        <v>cognome24</v>
      </c>
      <c r="H30" s="68" t="str">
        <f>classe2!C32</f>
        <v>nome24</v>
      </c>
      <c r="I30" s="96">
        <f>classe2!L32</f>
        <v>4</v>
      </c>
      <c r="J30" s="96">
        <f>classe2!M32</f>
        <v>5</v>
      </c>
    </row>
    <row r="31" spans="5:10" ht="13.5">
      <c r="E31" s="114"/>
      <c r="F31" s="65">
        <f>classe2!A33</f>
        <v>25</v>
      </c>
      <c r="G31" s="64" t="str">
        <f>classe2!B33</f>
        <v>cognome25</v>
      </c>
      <c r="H31" s="65" t="str">
        <f>classe2!C33</f>
        <v>nome25</v>
      </c>
      <c r="I31" s="95">
        <f>classe2!L33</f>
        <v>5</v>
      </c>
      <c r="J31" s="95">
        <f>classe2!M33</f>
        <v>5</v>
      </c>
    </row>
    <row r="32" spans="5:9" ht="13.5">
      <c r="E32" s="114"/>
      <c r="F32" s="110"/>
      <c r="G32" s="110"/>
      <c r="H32" s="110"/>
      <c r="I32" s="2"/>
    </row>
    <row r="33" spans="5:9" ht="13.5">
      <c r="E33" s="114"/>
      <c r="F33" s="9"/>
      <c r="G33" s="9"/>
      <c r="H33" s="9"/>
      <c r="I33" s="2"/>
    </row>
    <row r="34" spans="5:9" ht="13.5">
      <c r="E34" s="114"/>
      <c r="F34" s="9"/>
      <c r="G34" s="9"/>
      <c r="H34" s="9"/>
      <c r="I34" s="2"/>
    </row>
    <row r="35" spans="5:9" ht="13.5">
      <c r="E35" s="114"/>
      <c r="F35" s="9"/>
      <c r="G35" s="9"/>
      <c r="H35" s="9"/>
      <c r="I35" s="2"/>
    </row>
    <row r="36" spans="5:9" ht="13.5">
      <c r="E36" s="114"/>
      <c r="F36" s="9"/>
      <c r="G36" s="9"/>
      <c r="H36" s="9"/>
      <c r="I36" s="2"/>
    </row>
    <row r="37" spans="1:10" ht="15">
      <c r="A37" s="71"/>
      <c r="B37" s="72" t="s">
        <v>101</v>
      </c>
      <c r="C37" s="72"/>
      <c r="D37" s="72"/>
      <c r="E37" s="118"/>
      <c r="F37" s="72"/>
      <c r="G37" s="72" t="s">
        <v>85</v>
      </c>
      <c r="H37" s="72"/>
      <c r="I37" s="72"/>
      <c r="J37" s="73"/>
    </row>
    <row r="38" spans="1:10" ht="15">
      <c r="A38" s="74"/>
      <c r="B38" s="75" t="s">
        <v>86</v>
      </c>
      <c r="C38" s="75" t="str">
        <f>classe1</f>
        <v>3B</v>
      </c>
      <c r="D38" s="75"/>
      <c r="E38" s="112"/>
      <c r="F38" s="75"/>
      <c r="G38" s="75" t="s">
        <v>86</v>
      </c>
      <c r="H38" s="75" t="str">
        <f>classe2</f>
        <v>4B</v>
      </c>
      <c r="I38" s="75"/>
      <c r="J38" s="76"/>
    </row>
    <row r="39" spans="1:10" ht="15">
      <c r="A39" s="74"/>
      <c r="B39" s="75" t="s">
        <v>87</v>
      </c>
      <c r="C39" s="75" t="str">
        <f>materia1</f>
        <v>materia_1</v>
      </c>
      <c r="D39" s="69"/>
      <c r="E39" s="112"/>
      <c r="F39" s="75"/>
      <c r="G39" s="75" t="s">
        <v>87</v>
      </c>
      <c r="H39" s="75" t="str">
        <f>materia2</f>
        <v>materia_1</v>
      </c>
      <c r="I39" s="69"/>
      <c r="J39" s="76"/>
    </row>
    <row r="40" spans="1:10" ht="15">
      <c r="A40" s="77"/>
      <c r="B40" s="78" t="s">
        <v>88</v>
      </c>
      <c r="C40" s="78" t="str">
        <f>docente1</f>
        <v>TalDeiTali</v>
      </c>
      <c r="D40" s="70"/>
      <c r="E40" s="113"/>
      <c r="F40" s="78"/>
      <c r="G40" s="78" t="s">
        <v>88</v>
      </c>
      <c r="H40" s="78" t="str">
        <f>docente</f>
        <v>TalDeiTali</v>
      </c>
      <c r="I40" s="70"/>
      <c r="J40" s="79"/>
    </row>
    <row r="41" ht="13.5">
      <c r="E41" s="114"/>
    </row>
    <row r="42" spans="1:10" ht="30">
      <c r="A42" s="80" t="s">
        <v>90</v>
      </c>
      <c r="B42" s="80" t="s">
        <v>4</v>
      </c>
      <c r="C42" s="80" t="s">
        <v>5</v>
      </c>
      <c r="D42" s="81" t="s">
        <v>98</v>
      </c>
      <c r="E42" s="119"/>
      <c r="F42" s="111" t="s">
        <v>90</v>
      </c>
      <c r="G42" s="80" t="s">
        <v>4</v>
      </c>
      <c r="H42" s="80" t="s">
        <v>5</v>
      </c>
      <c r="I42" s="81" t="s">
        <v>98</v>
      </c>
      <c r="J42" s="94"/>
    </row>
    <row r="43" spans="1:9" ht="13.5">
      <c r="A43" s="63">
        <f>classe1!A53</f>
        <v>1</v>
      </c>
      <c r="B43" s="64" t="str">
        <f>classe1!B53</f>
        <v>cognome1</v>
      </c>
      <c r="C43" s="65" t="str">
        <f>classe1!C53</f>
        <v>nome1</v>
      </c>
      <c r="D43" s="95">
        <f>classe1!N53</f>
        <v>4</v>
      </c>
      <c r="E43" s="114"/>
      <c r="F43" s="65">
        <f>classe2!A55</f>
        <v>1</v>
      </c>
      <c r="G43" s="63" t="str">
        <f>classe2!B55</f>
        <v>cognome1</v>
      </c>
      <c r="H43" s="63" t="str">
        <f>classe2!C55</f>
        <v>nome1</v>
      </c>
      <c r="I43" s="95">
        <f>classe2!N55</f>
        <v>4</v>
      </c>
    </row>
    <row r="44" spans="1:9" ht="13.5">
      <c r="A44" s="66">
        <f>classe1!A54</f>
        <v>2</v>
      </c>
      <c r="B44" s="67" t="str">
        <f>classe1!B54</f>
        <v>cognome2</v>
      </c>
      <c r="C44" s="68" t="str">
        <f>classe1!C54</f>
        <v>nome2</v>
      </c>
      <c r="D44" s="96">
        <f>classe1!N54</f>
        <v>5</v>
      </c>
      <c r="E44" s="114"/>
      <c r="F44" s="68">
        <f>classe2!A56</f>
        <v>2</v>
      </c>
      <c r="G44" s="66" t="str">
        <f>classe2!B56</f>
        <v>cognome2</v>
      </c>
      <c r="H44" s="66" t="str">
        <f>classe2!C56</f>
        <v>nome2</v>
      </c>
      <c r="I44" s="109">
        <f>classe2!N56</f>
        <v>5</v>
      </c>
    </row>
    <row r="45" spans="1:9" ht="13.5">
      <c r="A45" s="63">
        <f>classe1!A55</f>
        <v>3</v>
      </c>
      <c r="B45" s="64" t="str">
        <f>classe1!B55</f>
        <v>cognome3</v>
      </c>
      <c r="C45" s="65" t="str">
        <f>classe1!C55</f>
        <v>nome3</v>
      </c>
      <c r="D45" s="95">
        <f>classe1!N55</f>
        <v>8</v>
      </c>
      <c r="E45" s="114"/>
      <c r="F45" s="65">
        <f>classe2!A57</f>
        <v>3</v>
      </c>
      <c r="G45" s="63" t="str">
        <f>classe2!B57</f>
        <v>cognome3</v>
      </c>
      <c r="H45" s="63" t="str">
        <f>classe2!C57</f>
        <v>nome3</v>
      </c>
      <c r="I45" s="95">
        <f>classe2!N57</f>
        <v>8</v>
      </c>
    </row>
    <row r="46" spans="1:9" ht="13.5">
      <c r="A46" s="66">
        <f>classe1!A56</f>
        <v>4</v>
      </c>
      <c r="B46" s="67" t="str">
        <f>classe1!B56</f>
        <v>cognome4</v>
      </c>
      <c r="C46" s="68" t="str">
        <f>classe1!C56</f>
        <v>nome4</v>
      </c>
      <c r="D46" s="96">
        <f>classe1!N56</f>
        <v>9</v>
      </c>
      <c r="E46" s="114"/>
      <c r="F46" s="68">
        <f>classe2!A58</f>
        <v>4</v>
      </c>
      <c r="G46" s="66" t="str">
        <f>classe2!B58</f>
        <v>cognome4</v>
      </c>
      <c r="H46" s="66" t="str">
        <f>classe2!C58</f>
        <v>nome4</v>
      </c>
      <c r="I46" s="109">
        <f>classe2!N58</f>
        <v>9</v>
      </c>
    </row>
    <row r="47" spans="1:9" ht="13.5">
      <c r="A47" s="63">
        <f>classe1!A57</f>
        <v>5</v>
      </c>
      <c r="B47" s="64" t="str">
        <f>classe1!B57</f>
        <v>cognome5</v>
      </c>
      <c r="C47" s="65" t="str">
        <f>classe1!C57</f>
        <v>nome5</v>
      </c>
      <c r="D47" s="95">
        <f>classe1!N57</f>
        <v>4</v>
      </c>
      <c r="E47" s="114"/>
      <c r="F47" s="65">
        <f>classe2!A59</f>
        <v>5</v>
      </c>
      <c r="G47" s="63" t="str">
        <f>classe2!B59</f>
        <v>cognome5</v>
      </c>
      <c r="H47" s="63" t="str">
        <f>classe2!C59</f>
        <v>nome5</v>
      </c>
      <c r="I47" s="95">
        <f>classe2!N59</f>
        <v>4</v>
      </c>
    </row>
    <row r="48" spans="1:9" ht="13.5">
      <c r="A48" s="66">
        <f>classe1!A58</f>
        <v>6</v>
      </c>
      <c r="B48" s="67" t="str">
        <f>classe1!B58</f>
        <v>cognome6</v>
      </c>
      <c r="C48" s="68" t="str">
        <f>classe1!C58</f>
        <v>nome6</v>
      </c>
      <c r="D48" s="96">
        <f>classe1!N58</f>
        <v>4</v>
      </c>
      <c r="E48" s="114"/>
      <c r="F48" s="68">
        <f>classe2!A60</f>
        <v>6</v>
      </c>
      <c r="G48" s="66" t="str">
        <f>classe2!B60</f>
        <v>cognome6</v>
      </c>
      <c r="H48" s="66" t="str">
        <f>classe2!C60</f>
        <v>nome6</v>
      </c>
      <c r="I48" s="109">
        <f>classe2!N60</f>
        <v>4</v>
      </c>
    </row>
    <row r="49" spans="1:9" ht="13.5">
      <c r="A49" s="63">
        <f>classe1!A59</f>
        <v>7</v>
      </c>
      <c r="B49" s="64" t="str">
        <f>classe1!B59</f>
        <v>cognome7</v>
      </c>
      <c r="C49" s="65" t="str">
        <f>classe1!C59</f>
        <v>nome7</v>
      </c>
      <c r="D49" s="95">
        <f>classe1!N59</f>
        <v>7</v>
      </c>
      <c r="E49" s="114"/>
      <c r="F49" s="65">
        <f>classe2!A61</f>
        <v>7</v>
      </c>
      <c r="G49" s="63" t="str">
        <f>classe2!B61</f>
        <v>cognome7</v>
      </c>
      <c r="H49" s="63" t="str">
        <f>classe2!C61</f>
        <v>nome7</v>
      </c>
      <c r="I49" s="95">
        <f>classe2!N61</f>
        <v>7</v>
      </c>
    </row>
    <row r="50" spans="1:9" ht="13.5">
      <c r="A50" s="66">
        <f>classe1!A60</f>
        <v>8</v>
      </c>
      <c r="B50" s="67" t="str">
        <f>classe1!B60</f>
        <v>cognome8</v>
      </c>
      <c r="C50" s="68" t="str">
        <f>classe1!C60</f>
        <v>nome8</v>
      </c>
      <c r="D50" s="96">
        <f>classe1!N60</f>
        <v>5</v>
      </c>
      <c r="E50" s="114"/>
      <c r="F50" s="68">
        <f>classe2!A62</f>
        <v>8</v>
      </c>
      <c r="G50" s="66" t="str">
        <f>classe2!B62</f>
        <v>cognome8</v>
      </c>
      <c r="H50" s="66" t="str">
        <f>classe2!C62</f>
        <v>nome8</v>
      </c>
      <c r="I50" s="109">
        <f>classe2!N62</f>
        <v>5</v>
      </c>
    </row>
    <row r="51" spans="1:9" ht="13.5">
      <c r="A51" s="63">
        <f>classe1!A61</f>
        <v>9</v>
      </c>
      <c r="B51" s="64" t="str">
        <f>classe1!B61</f>
        <v>cognome9</v>
      </c>
      <c r="C51" s="65" t="str">
        <f>classe1!C61</f>
        <v>nome9</v>
      </c>
      <c r="D51" s="95">
        <f>classe1!N61</f>
        <v>5</v>
      </c>
      <c r="E51" s="114"/>
      <c r="F51" s="65">
        <f>classe2!A63</f>
        <v>9</v>
      </c>
      <c r="G51" s="63" t="str">
        <f>classe2!B63</f>
        <v>cognome9</v>
      </c>
      <c r="H51" s="63" t="str">
        <f>classe2!C63</f>
        <v>nome9</v>
      </c>
      <c r="I51" s="95">
        <f>classe2!N63</f>
        <v>5</v>
      </c>
    </row>
    <row r="52" spans="1:9" ht="13.5">
      <c r="A52" s="66">
        <f>classe1!A62</f>
        <v>10</v>
      </c>
      <c r="B52" s="67" t="str">
        <f>classe1!B62</f>
        <v>cognome10</v>
      </c>
      <c r="C52" s="68" t="str">
        <f>classe1!C62</f>
        <v>nome10</v>
      </c>
      <c r="D52" s="96">
        <f>classe1!N62</f>
        <v>4</v>
      </c>
      <c r="E52" s="114"/>
      <c r="F52" s="68">
        <f>classe2!A64</f>
        <v>10</v>
      </c>
      <c r="G52" s="66" t="str">
        <f>classe2!B64</f>
        <v>cognome10</v>
      </c>
      <c r="H52" s="66" t="str">
        <f>classe2!C64</f>
        <v>nome10</v>
      </c>
      <c r="I52" s="109">
        <f>classe2!N64</f>
        <v>4</v>
      </c>
    </row>
    <row r="53" spans="1:9" ht="13.5">
      <c r="A53" s="63">
        <f>classe1!A63</f>
        <v>11</v>
      </c>
      <c r="B53" s="64" t="str">
        <f>classe1!B63</f>
        <v>cognome11</v>
      </c>
      <c r="C53" s="65" t="str">
        <f>classe1!C63</f>
        <v>nome11</v>
      </c>
      <c r="D53" s="95">
        <f>classe1!N63</f>
        <v>6</v>
      </c>
      <c r="E53" s="114"/>
      <c r="F53" s="65">
        <f>classe2!A65</f>
        <v>11</v>
      </c>
      <c r="G53" s="63" t="str">
        <f>classe2!B65</f>
        <v>cognome11</v>
      </c>
      <c r="H53" s="63" t="str">
        <f>classe2!C65</f>
        <v>nome11</v>
      </c>
      <c r="I53" s="95">
        <f>classe2!N65</f>
        <v>6</v>
      </c>
    </row>
    <row r="54" spans="1:9" ht="13.5">
      <c r="A54" s="66">
        <f>classe1!A64</f>
        <v>12</v>
      </c>
      <c r="B54" s="67" t="str">
        <f>classe1!B64</f>
        <v>cognome12</v>
      </c>
      <c r="C54" s="68" t="str">
        <f>classe1!C64</f>
        <v>nome12</v>
      </c>
      <c r="D54" s="96">
        <f>classe1!N64</f>
        <v>9</v>
      </c>
      <c r="E54" s="114"/>
      <c r="F54" s="68">
        <f>classe2!A66</f>
        <v>12</v>
      </c>
      <c r="G54" s="66" t="str">
        <f>classe2!B66</f>
        <v>cognome12</v>
      </c>
      <c r="H54" s="66" t="str">
        <f>classe2!C66</f>
        <v>nome12</v>
      </c>
      <c r="I54" s="109">
        <f>classe2!N66</f>
        <v>9</v>
      </c>
    </row>
    <row r="55" spans="1:9" ht="13.5">
      <c r="A55" s="63">
        <f>classe1!A65</f>
        <v>13</v>
      </c>
      <c r="B55" s="64" t="str">
        <f>classe1!B65</f>
        <v>cognome13</v>
      </c>
      <c r="C55" s="65" t="str">
        <f>classe1!C65</f>
        <v>nome13</v>
      </c>
      <c r="D55" s="95">
        <f>classe1!N65</f>
        <v>7</v>
      </c>
      <c r="E55" s="114"/>
      <c r="F55" s="65">
        <f>classe2!A67</f>
        <v>13</v>
      </c>
      <c r="G55" s="63" t="str">
        <f>classe2!B67</f>
        <v>cognome13</v>
      </c>
      <c r="H55" s="63" t="str">
        <f>classe2!C67</f>
        <v>nome13</v>
      </c>
      <c r="I55" s="95">
        <f>classe2!N67</f>
        <v>7</v>
      </c>
    </row>
    <row r="56" spans="1:9" ht="13.5">
      <c r="A56" s="66">
        <f>classe1!A66</f>
        <v>14</v>
      </c>
      <c r="B56" s="67" t="str">
        <f>classe1!B66</f>
        <v>cognome14</v>
      </c>
      <c r="C56" s="68" t="str">
        <f>classe1!C66</f>
        <v>nome14</v>
      </c>
      <c r="D56" s="96">
        <f>classe1!N66</f>
        <v>4</v>
      </c>
      <c r="E56" s="114"/>
      <c r="F56" s="68">
        <f>classe2!A68</f>
        <v>14</v>
      </c>
      <c r="G56" s="66" t="str">
        <f>classe2!B68</f>
        <v>cognome14</v>
      </c>
      <c r="H56" s="66" t="str">
        <f>classe2!C68</f>
        <v>nome14</v>
      </c>
      <c r="I56" s="109">
        <f>classe2!N68</f>
        <v>4</v>
      </c>
    </row>
    <row r="57" spans="1:9" ht="13.5">
      <c r="A57" s="63">
        <f>classe1!A67</f>
        <v>15</v>
      </c>
      <c r="B57" s="64" t="str">
        <f>classe1!B67</f>
        <v>cognome15</v>
      </c>
      <c r="C57" s="65" t="str">
        <f>classe1!C67</f>
        <v>nome15</v>
      </c>
      <c r="D57" s="95">
        <f>classe1!N67</f>
        <v>5</v>
      </c>
      <c r="E57" s="114"/>
      <c r="F57" s="65">
        <f>classe2!A69</f>
        <v>15</v>
      </c>
      <c r="G57" s="63" t="str">
        <f>classe2!B69</f>
        <v>cognome15</v>
      </c>
      <c r="H57" s="63" t="str">
        <f>classe2!C69</f>
        <v>nome15</v>
      </c>
      <c r="I57" s="95">
        <f>classe2!N69</f>
        <v>5</v>
      </c>
    </row>
    <row r="58" spans="1:9" ht="13.5">
      <c r="A58" s="66">
        <f>classe1!A68</f>
        <v>16</v>
      </c>
      <c r="B58" s="67" t="str">
        <f>classe1!B68</f>
        <v>cognome16</v>
      </c>
      <c r="C58" s="68" t="str">
        <f>classe1!C68</f>
        <v>nome16</v>
      </c>
      <c r="D58" s="96">
        <f>classe1!N68</f>
        <v>7</v>
      </c>
      <c r="E58" s="114"/>
      <c r="F58" s="68">
        <f>classe2!A70</f>
        <v>16</v>
      </c>
      <c r="G58" s="66" t="str">
        <f>classe2!B70</f>
        <v>cognome16</v>
      </c>
      <c r="H58" s="66" t="str">
        <f>classe2!C70</f>
        <v>nome16</v>
      </c>
      <c r="I58" s="109">
        <f>classe2!N70</f>
        <v>7</v>
      </c>
    </row>
    <row r="59" spans="1:9" ht="13.5">
      <c r="A59" s="63">
        <f>classe1!A69</f>
        <v>17</v>
      </c>
      <c r="B59" s="64" t="str">
        <f>classe1!B69</f>
        <v>cognome17</v>
      </c>
      <c r="C59" s="65" t="str">
        <f>classe1!C69</f>
        <v>nome17</v>
      </c>
      <c r="D59" s="95">
        <f>classe1!N69</f>
        <v>5</v>
      </c>
      <c r="E59" s="114"/>
      <c r="F59" s="65">
        <f>classe2!A71</f>
        <v>17</v>
      </c>
      <c r="G59" s="63" t="str">
        <f>classe2!B71</f>
        <v>cognome17</v>
      </c>
      <c r="H59" s="63" t="str">
        <f>classe2!C71</f>
        <v>nome17</v>
      </c>
      <c r="I59" s="95">
        <f>classe2!N71</f>
        <v>5</v>
      </c>
    </row>
    <row r="60" spans="1:9" ht="13.5">
      <c r="A60" s="66">
        <f>classe1!A70</f>
        <v>18</v>
      </c>
      <c r="B60" s="67" t="str">
        <f>classe1!B70</f>
        <v>cognome18</v>
      </c>
      <c r="C60" s="68" t="str">
        <f>classe1!C70</f>
        <v>nome18</v>
      </c>
      <c r="D60" s="96">
        <f>classe1!N70</f>
        <v>6</v>
      </c>
      <c r="E60" s="114"/>
      <c r="F60" s="68">
        <f>classe2!A72</f>
        <v>18</v>
      </c>
      <c r="G60" s="66" t="str">
        <f>classe2!B72</f>
        <v>cognome18</v>
      </c>
      <c r="H60" s="66" t="str">
        <f>classe2!C72</f>
        <v>nome18</v>
      </c>
      <c r="I60" s="109">
        <f>classe2!N72</f>
        <v>6</v>
      </c>
    </row>
    <row r="61" spans="1:9" ht="13.5">
      <c r="A61" s="63">
        <f>classe1!A71</f>
        <v>19</v>
      </c>
      <c r="B61" s="64" t="str">
        <f>classe1!B71</f>
        <v>cognome19</v>
      </c>
      <c r="C61" s="65" t="str">
        <f>classe1!C71</f>
        <v>nome19</v>
      </c>
      <c r="D61" s="95">
        <f>classe1!N71</f>
        <v>5</v>
      </c>
      <c r="E61" s="114"/>
      <c r="F61" s="65">
        <f>classe2!A73</f>
        <v>19</v>
      </c>
      <c r="G61" s="63" t="str">
        <f>classe2!B73</f>
        <v>cognome19</v>
      </c>
      <c r="H61" s="63" t="str">
        <f>classe2!C73</f>
        <v>nome19</v>
      </c>
      <c r="I61" s="95">
        <f>classe2!N73</f>
        <v>5</v>
      </c>
    </row>
    <row r="62" spans="1:9" ht="13.5">
      <c r="A62" s="66">
        <f>classe1!A72</f>
        <v>20</v>
      </c>
      <c r="B62" s="67" t="str">
        <f>classe1!B72</f>
        <v>cognome20</v>
      </c>
      <c r="C62" s="68" t="str">
        <f>classe1!C72</f>
        <v>nome20</v>
      </c>
      <c r="D62" s="96">
        <f>classe1!N72</f>
        <v>8</v>
      </c>
      <c r="E62" s="114"/>
      <c r="F62" s="68">
        <f>classe2!A74</f>
        <v>20</v>
      </c>
      <c r="G62" s="66" t="str">
        <f>classe2!B74</f>
        <v>cognome20</v>
      </c>
      <c r="H62" s="66" t="str">
        <f>classe2!C74</f>
        <v>nome20</v>
      </c>
      <c r="I62" s="109">
        <f>classe2!N74</f>
        <v>8</v>
      </c>
    </row>
    <row r="63" spans="1:9" ht="13.5">
      <c r="A63" s="63">
        <f>classe1!A73</f>
        <v>21</v>
      </c>
      <c r="B63" s="64" t="str">
        <f>classe1!B73</f>
        <v>cognome21</v>
      </c>
      <c r="C63" s="65" t="str">
        <f>classe1!C73</f>
        <v>nome21</v>
      </c>
      <c r="D63" s="95">
        <f>classe1!N73</f>
        <v>4</v>
      </c>
      <c r="E63" s="114"/>
      <c r="F63" s="65">
        <f>classe2!A75</f>
        <v>21</v>
      </c>
      <c r="G63" s="63" t="str">
        <f>classe2!B75</f>
        <v>cognome21</v>
      </c>
      <c r="H63" s="63" t="str">
        <f>classe2!C75</f>
        <v>nome21</v>
      </c>
      <c r="I63" s="95">
        <f>classe2!N75</f>
        <v>4</v>
      </c>
    </row>
    <row r="64" spans="1:9" ht="13.5">
      <c r="A64" s="66">
        <f>classe1!A74</f>
        <v>22</v>
      </c>
      <c r="B64" s="67" t="str">
        <f>classe1!B74</f>
        <v>cognome22</v>
      </c>
      <c r="C64" s="68" t="str">
        <f>classe1!C74</f>
        <v>nome22</v>
      </c>
      <c r="D64" s="96">
        <f>classe1!N74</f>
        <v>5</v>
      </c>
      <c r="E64" s="114"/>
      <c r="F64" s="68">
        <f>classe2!A76</f>
        <v>22</v>
      </c>
      <c r="G64" s="66" t="str">
        <f>classe2!B76</f>
        <v>cognome22</v>
      </c>
      <c r="H64" s="66" t="str">
        <f>classe2!C76</f>
        <v>nome22</v>
      </c>
      <c r="I64" s="109">
        <f>classe2!N76</f>
        <v>5</v>
      </c>
    </row>
    <row r="65" spans="1:9" ht="13.5">
      <c r="A65" s="63">
        <f>classe1!A75</f>
        <v>23</v>
      </c>
      <c r="B65" s="64" t="str">
        <f>classe1!B75</f>
        <v>cognome23</v>
      </c>
      <c r="C65" s="65" t="str">
        <f>classe1!C75</f>
        <v>nome23</v>
      </c>
      <c r="D65" s="95">
        <f>classe1!N75</f>
        <v>4</v>
      </c>
      <c r="E65" s="114"/>
      <c r="F65" s="65">
        <f>classe2!A77</f>
        <v>23</v>
      </c>
      <c r="G65" s="63" t="str">
        <f>classe2!B77</f>
        <v>cognome23</v>
      </c>
      <c r="H65" s="63" t="str">
        <f>classe2!C77</f>
        <v>nome23</v>
      </c>
      <c r="I65" s="95">
        <f>classe2!N77</f>
        <v>5</v>
      </c>
    </row>
    <row r="66" spans="5:9" ht="13.5">
      <c r="E66" s="114"/>
      <c r="F66" s="68">
        <f>classe2!A78</f>
        <v>24</v>
      </c>
      <c r="G66" s="66" t="str">
        <f>classe2!B78</f>
        <v>cognome24</v>
      </c>
      <c r="H66" s="66" t="str">
        <f>classe2!C78</f>
        <v>nome24</v>
      </c>
      <c r="I66" s="109">
        <f>classe2!N78</f>
        <v>7</v>
      </c>
    </row>
    <row r="67" spans="5:9" ht="13.5">
      <c r="E67" s="114"/>
      <c r="F67" s="65">
        <f>classe2!A79</f>
        <v>25</v>
      </c>
      <c r="G67" s="63" t="str">
        <f>classe2!B79</f>
        <v>cognome25</v>
      </c>
      <c r="H67" s="63" t="str">
        <f>classe2!C79</f>
        <v>nome25</v>
      </c>
      <c r="I67" s="95">
        <f>classe2!N79</f>
        <v>4</v>
      </c>
    </row>
    <row r="68" ht="13.5">
      <c r="E68" s="114"/>
    </row>
    <row r="69" ht="13.5">
      <c r="E69" s="114"/>
    </row>
    <row r="70" ht="13.5">
      <c r="E70" s="114"/>
    </row>
    <row r="71" ht="13.5">
      <c r="E71" s="114"/>
    </row>
    <row r="72" ht="13.5">
      <c r="E72" s="114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
</oddHeader>
  </headerFooter>
  <rowBreaks count="1" manualBreakCount="1">
    <brk id="36" max="255" man="1"/>
  </rowBreaks>
  <colBreaks count="1" manualBreakCount="1">
    <brk id="5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2:F8"/>
  <sheetViews>
    <sheetView workbookViewId="0" topLeftCell="A1">
      <selection activeCell="F5" sqref="F5"/>
    </sheetView>
  </sheetViews>
  <sheetFormatPr defaultColWidth="9.00390625" defaultRowHeight="14.25"/>
  <cols>
    <col min="1" max="1" width="10.75390625" style="0" customWidth="1"/>
    <col min="6" max="6" width="16.375" style="0" customWidth="1"/>
  </cols>
  <sheetData>
    <row r="2" spans="1:6" ht="14.25">
      <c r="A2" t="s">
        <v>102</v>
      </c>
      <c r="B2" s="2"/>
      <c r="D2" t="s">
        <v>14</v>
      </c>
      <c r="F2" t="s">
        <v>105</v>
      </c>
    </row>
    <row r="3" spans="1:6" ht="14.25">
      <c r="A3" s="98" t="s">
        <v>89</v>
      </c>
      <c r="B3" s="9"/>
      <c r="D3" s="17" t="s">
        <v>15</v>
      </c>
      <c r="F3" s="17" t="s">
        <v>106</v>
      </c>
    </row>
    <row r="4" spans="2:6" ht="14.25">
      <c r="B4" s="9"/>
      <c r="D4" s="17" t="s">
        <v>16</v>
      </c>
      <c r="F4" s="17" t="s">
        <v>107</v>
      </c>
    </row>
    <row r="5" spans="1:6" ht="14.25">
      <c r="A5" t="s">
        <v>103</v>
      </c>
      <c r="D5" s="17" t="s">
        <v>17</v>
      </c>
      <c r="F5" s="17" t="s">
        <v>108</v>
      </c>
    </row>
    <row r="6" spans="1:4" ht="14.25">
      <c r="A6" s="98" t="s">
        <v>93</v>
      </c>
      <c r="D6" s="17" t="s">
        <v>18</v>
      </c>
    </row>
    <row r="7" ht="14.25">
      <c r="D7" s="17" t="s">
        <v>19</v>
      </c>
    </row>
    <row r="8" ht="14.25">
      <c r="D8" s="17" t="s">
        <v>20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elettronico voti e risultati quadrimestrali</dc:title>
  <dc:subject/>
  <dc:creator>Maria Angela Michelini -  Mario Maffei</dc:creator>
  <cp:keywords/>
  <dc:description/>
  <cp:lastModifiedBy>Maria Angela Michelini</cp:lastModifiedBy>
  <cp:lastPrinted>2002-11-19T21:26:08Z</cp:lastPrinted>
  <dcterms:created xsi:type="dcterms:W3CDTF">2002-01-10T13:43:00Z</dcterms:created>
  <dcterms:modified xsi:type="dcterms:W3CDTF">2002-11-20T15:07:26Z</dcterms:modified>
  <cp:category/>
  <cp:version/>
  <cp:contentType/>
  <cp:contentStatus/>
</cp:coreProperties>
</file>